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3\przetargi\84-IV implanty UNIA\postępowanie\1. swz\AB Implanty  swz\"/>
    </mc:Choice>
  </mc:AlternateContent>
  <xr:revisionPtr revIDLastSave="0" documentId="13_ncr:1_{A35B24C0-91C4-42B1-B250-590698DEA700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1" sheetId="1" r:id="rId1"/>
    <sheet name="2" sheetId="3" r:id="rId2"/>
    <sheet name="3" sheetId="4" r:id="rId3"/>
    <sheet name="4" sheetId="5" r:id="rId4"/>
    <sheet name="5" sheetId="6" r:id="rId5"/>
    <sheet name="6" sheetId="8" r:id="rId6"/>
    <sheet name="7" sheetId="9" r:id="rId7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9" l="1"/>
  <c r="H14" i="6"/>
  <c r="H12" i="6"/>
  <c r="H13" i="6"/>
  <c r="F14" i="6"/>
  <c r="G28" i="5"/>
  <c r="F9" i="4"/>
  <c r="F8" i="4"/>
  <c r="H11" i="3"/>
  <c r="F11" i="3"/>
  <c r="H13" i="1"/>
  <c r="F12" i="1"/>
  <c r="F13" i="1"/>
  <c r="I23" i="5"/>
  <c r="G27" i="5"/>
  <c r="I27" i="5" s="1"/>
  <c r="G25" i="5"/>
  <c r="I25" i="5" s="1"/>
  <c r="G23" i="5"/>
  <c r="G21" i="5"/>
  <c r="I21" i="5" s="1"/>
  <c r="G19" i="5"/>
  <c r="I19" i="5" s="1"/>
  <c r="G17" i="5"/>
  <c r="I17" i="5" s="1"/>
  <c r="G15" i="5"/>
  <c r="I15" i="5" s="1"/>
  <c r="G13" i="5"/>
  <c r="I13" i="5" s="1"/>
  <c r="G11" i="5"/>
  <c r="I11" i="5" s="1"/>
  <c r="F12" i="8"/>
  <c r="H12" i="8" s="1"/>
  <c r="F13" i="8"/>
  <c r="H13" i="8" s="1"/>
  <c r="F14" i="8"/>
  <c r="H14" i="8" s="1"/>
  <c r="F15" i="8"/>
  <c r="H15" i="8" s="1"/>
  <c r="F16" i="8"/>
  <c r="H16" i="8" s="1"/>
  <c r="F17" i="8"/>
  <c r="H17" i="8" s="1"/>
  <c r="F18" i="8"/>
  <c r="H18" i="8" s="1"/>
  <c r="F11" i="8"/>
  <c r="H11" i="8" s="1"/>
  <c r="F10" i="3"/>
  <c r="H10" i="3" s="1"/>
  <c r="F18" i="9"/>
  <c r="H18" i="9" s="1"/>
  <c r="F17" i="9"/>
  <c r="H17" i="9" s="1"/>
  <c r="F16" i="9"/>
  <c r="H16" i="9" s="1"/>
  <c r="F15" i="9"/>
  <c r="H15" i="9" s="1"/>
  <c r="F14" i="9"/>
  <c r="H14" i="9" s="1"/>
  <c r="F13" i="9"/>
  <c r="H13" i="9" s="1"/>
  <c r="F12" i="9"/>
  <c r="H12" i="9" s="1"/>
  <c r="F11" i="9"/>
  <c r="H11" i="9" s="1"/>
  <c r="F10" i="9"/>
  <c r="H10" i="9" s="1"/>
  <c r="F9" i="9"/>
  <c r="H9" i="9" s="1"/>
  <c r="F8" i="9"/>
  <c r="H8" i="9" s="1"/>
  <c r="F7" i="9"/>
  <c r="H7" i="9" s="1"/>
  <c r="F6" i="9"/>
  <c r="F19" i="8" l="1"/>
  <c r="H19" i="8"/>
  <c r="I28" i="5"/>
  <c r="F19" i="9"/>
  <c r="H19" i="9"/>
  <c r="F13" i="6" l="1"/>
  <c r="F12" i="6"/>
  <c r="F11" i="6"/>
  <c r="H11" i="6" l="1"/>
  <c r="H8" i="4"/>
  <c r="F10" i="4" l="1"/>
  <c r="H9" i="4"/>
  <c r="H10" i="4" s="1"/>
  <c r="F18" i="1"/>
  <c r="H18" i="1" s="1"/>
  <c r="F17" i="1"/>
  <c r="H17" i="1" s="1"/>
  <c r="F16" i="1"/>
  <c r="H16" i="1" s="1"/>
  <c r="F15" i="1"/>
  <c r="H15" i="1" s="1"/>
  <c r="F14" i="1"/>
  <c r="H12" i="1"/>
  <c r="F11" i="1"/>
  <c r="H11" i="1" s="1"/>
  <c r="F9" i="1"/>
  <c r="H9" i="1" s="1"/>
  <c r="F8" i="1"/>
  <c r="H8" i="1" s="1"/>
  <c r="H14" i="1" l="1"/>
  <c r="H19" i="1" s="1"/>
  <c r="F19" i="1"/>
</calcChain>
</file>

<file path=xl/sharedStrings.xml><?xml version="1.0" encoding="utf-8"?>
<sst xmlns="http://schemas.openxmlformats.org/spreadsheetml/2006/main" count="257" uniqueCount="142">
  <si>
    <t>L.p.</t>
  </si>
  <si>
    <t>Opis przedmiotu</t>
  </si>
  <si>
    <t>Ilość (szt.)</t>
  </si>
  <si>
    <t>Cena jednostkowa netto (zł)</t>
  </si>
  <si>
    <t>Wartość netto (zł)</t>
  </si>
  <si>
    <t>VAT  (%)</t>
  </si>
  <si>
    <t>Wartość brutto (zł)</t>
  </si>
  <si>
    <t>Klipsy wykonane z tytanu , rowkowania poprzeczne na wewnętrznej części klipsa ( zapobiegające niepożądanemu przemieszczeniu klipsa na tkance ), jednolita grubość klipsa ( na całej długości brak przewężeń ), poprzeczny przekrój klipsa w kształcie serca- z głębokim rowkowaniem wzdłużnym na całej długości klipsa zapobiegającym zjawisku tzw. Nożycowania klipsa ( czyli przecięcia naczynia klipsem ). Klips zabezpieczony przed wypadnięciem z magazynka poprzez boczne sprężynki utrzymujące klips w zasobniku ( odsuwane przez szczęki klipsownic w trakcie ładowania klipsa – odsunięcie szczęk uwalnia klips bez oporów, pozwalając ładować klips jedną ręką ). Magazynki wykonane z elastycznego materiału ułatwiającego pobieranie klipsów i ograniczające zużycie klipsownic. Oznaczenie kolorami ( magazynki odpowiadają kolorom klipsownic). Magazynki posiadają samoprzylepną taśmę od spodu mocującą magazynki do stołu lub ręki, zawierają 6 – 10 klipsów w magazynku.</t>
  </si>
  <si>
    <t>x</t>
  </si>
  <si>
    <t>Klipsy tytanowe średnio – duże</t>
  </si>
  <si>
    <t>Klipsy tytanowe średnie</t>
  </si>
  <si>
    <t>2.</t>
  </si>
  <si>
    <t>Klipsy wykonane z niewchłanialnego polimeru : Łukowaty kształt – dający możliwość objęcia większej ilości tkanki, zintegrowane ząbki wewnątrz klipsa – dające stabilność na tkance, posiadające walce stabilizujące – eliminują wypadanie klipsów. Samonaprowadzający zatrzask – eliminujący nożycowanie klipsa. Magazynki: składające się z jednej części, co eliminuje rozpadnięcie się magazynka, zawierające 4 – 6 klipsów ( zamawiający każdorazowo określi ilość klipsów w magazynku ), posiadające taśmę mocującą do stołu leb ręki. Klipsy umieszczone w magazynku w sposób umożliwiający dogodne pobieranie klipsów do klipsownicy</t>
  </si>
  <si>
    <t>Klipsy polimerowe średnio / duże do klipsownicy 5 mm.</t>
  </si>
  <si>
    <t>Klipsy polimerowe  duże do klipsownicy 10  mm</t>
  </si>
  <si>
    <t>Klipsy polimerowe bardzo duże ( XL ) do klipsownicy 10 mm</t>
  </si>
  <si>
    <t>3</t>
  </si>
  <si>
    <t xml:space="preserve">Komora kolekcyjna o poj. 1000ml z podziałką co 10ml oraz wydzieloną podziałką dla precyzyjnego pomiaru małych objętości; komora kolekcyjna z zaworem spustowym z możliwością opróżniania do worka (zestaw przewidziany na siedem dni); płynna mechaniczna regulacja siły ssania w zakresie od 0 do 45cm H2O; wyskalowany optyczny wskaźnik membranowy informujacy o faktycznej sile ssania; sucha mechaniczna zastawka jednokierunkowa o stałym oporze; wydzielona komora z siedmiostopniową skalą do oceny wielkości przecieku doopłucnowego; automatyczne odbarczanie wysokiego ujemnego podciśnienia w opłucnej; podwójny zawór  odbarczający zabezpieczający przed wzrostem ciśnienia w drenowanych komorach w kierunku dodatnim; kontrolka sygnalizująca rozprężenia płuc; posiadający bezigłowy port do pobierania próbek; pracujący w pozycji pionowej oraz leżącej (istotne podczas transportu); wyposażony w wieszak do zawieszenia na ramie łóżka; zestaw gotowy do bezpośredniego podłączenia do pacjenta bez żadnych wstępnych czynności przygotowawczych; jednorazowego użytku, sterylny.
W zestawie worek do drenażu o poj. 1000ml wyposażony w korek zamykający-kompatybilny z zestawem do drenażu
</t>
  </si>
  <si>
    <t>4</t>
  </si>
  <si>
    <t>Stapler skórny jednorarowego użytku</t>
  </si>
  <si>
    <t>5</t>
  </si>
  <si>
    <t>Usuwacz zszywek jednorazowego użytku</t>
  </si>
  <si>
    <t>6</t>
  </si>
  <si>
    <t>Klipsy polimerowe II generacji w rozmiarach: M, ML, L, XL</t>
  </si>
  <si>
    <t>Razem</t>
  </si>
  <si>
    <t>Wymagane bezpłatne użyczenie klipsownic do każdego zaoferowanego rodzaju klipsów po 2 sztuki.</t>
  </si>
  <si>
    <t xml:space="preserve">Zamówienie częściowe nr 1 - Sukcesywna dostawa klipsów tytanowych, polimerowych i komory kolekcyjnej. </t>
  </si>
  <si>
    <t>j.m.</t>
  </si>
  <si>
    <t>VAT%</t>
  </si>
  <si>
    <t>1.</t>
  </si>
  <si>
    <t>szt.</t>
  </si>
  <si>
    <t>3.</t>
  </si>
  <si>
    <t>RAZEM</t>
  </si>
  <si>
    <t>Lp.</t>
  </si>
  <si>
    <t>Opis przedmiotu zamówienia</t>
  </si>
  <si>
    <t>Jm</t>
  </si>
  <si>
    <t>Ilość</t>
  </si>
  <si>
    <t>Wartość netto</t>
  </si>
  <si>
    <t>Wartość brutto</t>
  </si>
  <si>
    <t>X</t>
  </si>
  <si>
    <t>Opis produktu</t>
  </si>
  <si>
    <t>Mocowanie udowe
Podłużna płytka z czterema otworami wykonana ze stopu tytanu pozwalająca na zawieszenie przeszczepu na kanale udowym. Wymaga się by płytka na trwale była związana fabrycznie z pętlą plecioną o wysokiej wytrzymałości ( bez węzła ). Długość pętli od 10-60 mm. Skok pętli 5 mm. Implant powinien zawierać dwie fabryczne nitki o grub. #2 i #5 służące do przeciągnięcia i brócenia implantu w kanale udowym. Zamiennie wymaga się dostarczenia:
 - płytki na trwale związanej z podwójną pętlą w rozmiarach 15-60mm skok co 5 mm do więzadła właściwego rzepki. Endobutton wydłuzony 10 mm stanowiący nakładkę na edobutton służący do zabiegó rewizyjnych
 - endobutton bez pętli umożliwiający zawieszenie przeszczepu bezposrednio na płytce w przypadku krótkiego kanału w kości udowej, otwartej z jednej strony w rozmiarach: 5,6,7,8 i 9 mm</t>
  </si>
  <si>
    <t>szt</t>
  </si>
  <si>
    <t>Mocowanie piszczelowe
Zamawiający wymaga dostarczenia zamiennie wszystkich typów mocowania:
- śruba interferencyjna z materiału PLLA z hydroksyapatytemlub materiału PEEK o średnicach od 6 mm do 12 mm i długościach 20-25-30-35 mm
 - mocowanie za pomocą podkładki o średnicy 17 mmw którą wkręcamy śrubętytanową o śrenicy 9 x 25 mm - zestaw podkładka plus śruba tytanowa śruba pozakanałowa z płaską główką o rozmiarze 4,5 mm,  długościach 25-55 mm ( skok długości co 5 mm umożliwiająca mocowanie przeszczepu za pomocą nici wiazanych wokół szyjki śruby</t>
  </si>
  <si>
    <t>1. Wykonawca zapewni nowe Instrumentarium oraz serwis wliczone w cenę oferty, niezbędne do zakładania implantów na czas trwania umowy.</t>
  </si>
  <si>
    <t>2. Do Instrumentarium należy dołączyć spis narzędzi oraz instrukcje stosowania instrumentarium i zabiegu w języku polskim.</t>
  </si>
  <si>
    <t>3. Wykonawca zapewnia również w cenie oferty szkolenie oraz materiały o danym typie zespolenia.</t>
  </si>
  <si>
    <t>4. Możliwość indywidualnego doboru wielkości i kształtu gwoździ i zaślepek, utworzyć u Zamawiającego minibank implantów.</t>
  </si>
  <si>
    <t>5. Każdy element implantu musi być oddzielnie zapakowany w oryginalne fabryczne opakowanie producenta.</t>
  </si>
  <si>
    <t>7. Jeżeli oferowany przedmiot zamówienia występuje w zestawie, należy podać cenę każdego przedmiotu oddzielnie.</t>
  </si>
  <si>
    <t>Cena jednostkowa  netto</t>
  </si>
  <si>
    <t>Opis przedmiotu zamóienia</t>
  </si>
  <si>
    <t>Rozmiar</t>
  </si>
  <si>
    <t>Jm.</t>
  </si>
  <si>
    <t>Ostrza do kraniotomii</t>
  </si>
  <si>
    <t>Jedrorazowe, sterylne, wymiary 2.3mmx16mm kompatybilne z kraniotomem obrotowym posiadanym przez Zamawiającego</t>
  </si>
  <si>
    <t>2.3 - 16 mm</t>
  </si>
  <si>
    <t>Ostrza do trepanacji</t>
  </si>
  <si>
    <t>o wymiarach 11x14mm jednorazowe sterylne , z pilotem</t>
  </si>
  <si>
    <t>11 x 14 mm</t>
  </si>
  <si>
    <t>Ostrza precyzyjne dwuflutowe</t>
  </si>
  <si>
    <t xml:space="preserve">jednorazowe,sterylne, posiadające dwie krawędzie skrawające, wymiary 3-6mm do wyboru przez Zamawiającego, kompatybilne z nasadkami prostymi i kątowymi posiadanymi przez Zamawiającego. Możliwość dodatkowego wysuniecia ostrza </t>
  </si>
  <si>
    <t>3 - 6mm</t>
  </si>
  <si>
    <t>Frezy w kształcie różyczki</t>
  </si>
  <si>
    <t>jednorazowe,sterylne, wymiary 2-7 mm do wyboru przez Zamawiającego, kompatybilne z nasadkami prostymi i kątowymi posiadanymi przez Zamawiającego. Możliwość dodatkowego wysuniecia ostrza</t>
  </si>
  <si>
    <t>2 - 7 mm</t>
  </si>
  <si>
    <t>Frezy diamentowe</t>
  </si>
  <si>
    <t>jednorazowe,sterylne, wymiary 1-6mm do wyboru przez Zamawiającego, kompatybilne z nasadkami prostymi i kątowymi posiadanymi przez Zamawiającego. Możliwość dodatkowego wysuniecia ostrza</t>
  </si>
  <si>
    <t>1 - 6 mm</t>
  </si>
  <si>
    <t>Ostrza do otolaryngologii</t>
  </si>
  <si>
    <t>jednorazowe sterylne, wymiary 1 - 7,5 mm możliwość wyboru przez Zamawiajacego spośród ostrzy, dwukrawędziowych, różyzcek, diamentów. Kompatybilne z posiadanym przez Zamawiającego napędem. Możliwość dodatkowego wysunięcia ostrza.</t>
  </si>
  <si>
    <t>1 - 7,5 mm</t>
  </si>
  <si>
    <t>Ostrza do mikropiły oscylacyjnej</t>
  </si>
  <si>
    <t>jednorazowe, sterylne, do wyboru z katalogu producenta kompatybilne z posiadanym przez Zamawiającego napędem</t>
  </si>
  <si>
    <t>wybór według katalogu</t>
  </si>
  <si>
    <t>Kaseta irygacyjna do napędów szybkoobrotowych</t>
  </si>
  <si>
    <t>op.</t>
  </si>
  <si>
    <t>Kaseta irygacyjna do shavera laryngologicznego</t>
  </si>
  <si>
    <t xml:space="preserve">jednorazowe, sterylne przeznaczone do jednego urzadzenia, kompatybilna z konsola i napedami posiadanymi przez Zamawiającego </t>
  </si>
  <si>
    <t>Drut wiercący z oczkiem 2.4mm</t>
  </si>
  <si>
    <t>Zestaw do szycia łąkotki technika all-inside. System składający się z dwóch implantów PEEK, połączonych za pomocą polietylenowego, niewchłanialnego, wzmocnionego szwu 2-0. Szew posiada samozaciskowy węzeł umożliwiający zmniejszanie dystansu pomiędzy implantami. Implanty załadowane są rzędowo w pojedynczą, półotwartą, jednorazową igłę. Igła z podziałką posiada regulowany ogranicznik zabezpieczający jej zbyt głębokie wbicie w łąkotkę. Implanty wypychane są z igły poza jamę stawu za pomocą pierścieniowego spustu na rękojeści z jednoczesnym sygnałem dźwiękowym. Zestaw zawiera jednorazową, półotwartą, metalową kaniule do wprowadzania systemu do stawu.</t>
  </si>
  <si>
    <t>Jednorazowa półotwarta metalowa kaniula ułatwiająca wprowadzenie systemu do stawu w komplecie z jednorazowym spychaczem węzła z jednoczesnym obcinakiem.</t>
  </si>
  <si>
    <t>RAZEM:</t>
  </si>
  <si>
    <t>Lp</t>
  </si>
  <si>
    <t>Ostrze do dermatonu elektrycznego TYP 8821  o szerokości 1in.(3 cm)</t>
  </si>
  <si>
    <t>Płytki do nacinania skóry pobranej do przeszczepu o wymiarach   - 1,5:1 i 3:1</t>
  </si>
  <si>
    <t xml:space="preserve">Miękka uniwersalna kotwica o średnicy 1 mm, wykonana z plecionki poliestrowej, 2 igły, nici 2/0 lub 3/0, sterylny podajnik, wiertło w zestawie </t>
  </si>
  <si>
    <t>Miękka uniwersalna kotwica z igłami, wykonana z plecionki poliestrowej, na sterylnym podajniku. Średnica 1,4 mm, krótki podajnik</t>
  </si>
  <si>
    <t>Miękka uniwersalna kotwica z igłami, wykonana z plecionki poliestrowej, na sterylnym podajniku. Średnica 1,4 mm, krótki podajnik, prowadnica, wiertło</t>
  </si>
  <si>
    <t xml:space="preserve">Wielorazowa prowadnica short 1,4 mm, do uniwersalnej kotwicy z igłami 1,4 mm, wykonanej z plecionki poliestrowej </t>
  </si>
  <si>
    <t xml:space="preserve">Wiertło short 1,4 mm, do uniwersalnej kotwicy z igłami 1,4 mm, wykonanej z plecionki poliestrowej </t>
  </si>
  <si>
    <t xml:space="preserve">Jednorazowa prowadnica short 1,4 mm z wiertłem, do uniwersalnej kotwicy z igłami 1,4 mm, wykonanej z plecionki poliestrowej </t>
  </si>
  <si>
    <t>jm</t>
  </si>
  <si>
    <t>Wartość netto [zł]</t>
  </si>
  <si>
    <t>VAT %</t>
  </si>
  <si>
    <t>Wartość brutto [zł]</t>
  </si>
  <si>
    <t xml:space="preserve">Druty Kirschnera długość 310 mm.          Druty do stabilizacji złamań jednostronnie zakończone ostrzem typu trokar, jednorazowe, niesterylne </t>
  </si>
  <si>
    <t>rozmiar: Ø 0,8 mm</t>
  </si>
  <si>
    <t>rozmiar: Ø 0,9 mm</t>
  </si>
  <si>
    <t>rozmiar: Ø 1,0 mm</t>
  </si>
  <si>
    <t>rozmiar: Ø 1,2 mm</t>
  </si>
  <si>
    <t>rozmiar: Ø 1,4 mm</t>
  </si>
  <si>
    <t>rozmiar: Ø 1,6 mm</t>
  </si>
  <si>
    <t>rozmiar: Ø 1,8 mm</t>
  </si>
  <si>
    <t>rozmiar: Ø 2,0 mm</t>
  </si>
  <si>
    <t>rozmiar: Ø 2,2 mm</t>
  </si>
  <si>
    <t>rozmiar: Ø 2,4 mm</t>
  </si>
  <si>
    <t>rozmiar: Ø 2,5 mm</t>
  </si>
  <si>
    <t>rozmiar: Ø 3,0 mm</t>
  </si>
  <si>
    <t>rozmiar: Ø 3,5 mm</t>
  </si>
  <si>
    <t xml:space="preserve">RAZEM </t>
  </si>
  <si>
    <t>Zamawiający zastrzega, iż wyroby medyczne muszą posiadać polską wersję językową opisu wyrobu. W przypadku kiedy na jednostkowym opakowaniu wyrobu medycznego nie ma polskiej wersji językowej opisu taka wersja powinna się znajdować na opakowaniu zbiorczym.</t>
  </si>
  <si>
    <t>Piny resorbowalne 1,5 mm ( dł. 16,20,25 mm ) lub 2,4 mm ( dł. 16,25 lub 35 mm ), wykonane z polimeru kwasu mlekowego   ( 96L/4D) PLA do artroskopowego mocowania chrząstki, pakowane jednostkowo, sterylnie</t>
  </si>
  <si>
    <t>Producent/                    nr katalogowy/Nazwa Handlowa</t>
  </si>
  <si>
    <t>Dostawa do Apteki Szpitalnej przy ul. Adama Wrzoska 1  w Poznaniu i do Magazyn Leków ul. Jarochowskiego 18 w Poznaniu</t>
  </si>
  <si>
    <t>Dostawa do Apteki Szpitalnej przy ul. Adama Wrzoska 1 w Poznaniu i do Magazyn Leków ul. Jarochowskiego 18 w Poznaniu</t>
  </si>
  <si>
    <t xml:space="preserve">jednorazowe, sterylne przeznaczone do jednego napędu, kompatybilna z konsolą i napedami posiadanymi przez Zamawiającego.               Pakowana 10 sz/ op </t>
  </si>
  <si>
    <t>Klipsy polimerowe bardzo duże ( XXL ) do klipsownicy 10 mm</t>
  </si>
  <si>
    <t>Załącznik nr 2 do SWZ- formularz cenowy,                 załącznik nr 1 do umowy</t>
  </si>
  <si>
    <t>załącznik nr 2 do SWZ- formularz cenowy, załącznik nr 1 do Umowy</t>
  </si>
  <si>
    <t>załącznik nr 2 do SWZ-formularz cenowy, załącznik nr 1 do umowy</t>
  </si>
  <si>
    <t>Warość netto (zł)</t>
  </si>
  <si>
    <t>Vat%</t>
  </si>
  <si>
    <t>Warość brutto (zł)</t>
  </si>
  <si>
    <t>Załącznik nr 2 do SWZ - formularz cenowy , załącznik nr 1 do umowy</t>
  </si>
  <si>
    <t>Cena jedn. netto (zł)</t>
  </si>
  <si>
    <t>Wartość netto   (zł)</t>
  </si>
  <si>
    <t xml:space="preserve"> VAT%</t>
  </si>
  <si>
    <t>załącznik nr 2 do SWZ- formularz cenowy, załącznik nr 1 do umowy</t>
  </si>
  <si>
    <t>załącznik nr 2 do SWZ- formularz cenowy, załacznik nr 1 do umowy</t>
  </si>
  <si>
    <t>Producent/ nr katalogowy/Nazwa Handlowa</t>
  </si>
  <si>
    <t>Producent/nr katalogowy/Nazwa Handlowa</t>
  </si>
  <si>
    <t>Producent/nr  katalogowy/Nazwa Handlowa</t>
  </si>
  <si>
    <r>
      <rPr>
        <b/>
        <u/>
        <sz val="9"/>
        <color rgb="FF000000"/>
        <rFont val="Arial"/>
        <family val="2"/>
        <charset val="238"/>
      </rPr>
      <t xml:space="preserve">Wykonawca zapewnia:
</t>
    </r>
    <r>
      <rPr>
        <sz val="9"/>
        <color rgb="FF000000"/>
        <rFont val="Arial"/>
        <family val="2"/>
        <charset val="238"/>
      </rPr>
      <t>- Nowe instrumentarium oraz sewis wliczone w cenę oferty, niezbędne do zakładania i usuwania implantów, na czas trwania umowy
- Spis narzędzi oraz instrukcję stosowania instrumentarium i zabiegu w języku polskim
- Szkolenie w cenie oferty oraz materiały o danym typie zespolenia
- Możliwość indywidualnego doboru wielkości i kształtu gwoździ i zaślepek oraz rodzaju płytek,śrub i podkładek
- Każdy element implantu musi być oddzielnie zapakowany w oryginalne fabryczne opakowanie producenta
- Uzupełnienie magazynu implantów po zużyciu musi nastąpić w ciagu max 48 godzin ( termin podlega ocenie jako kryterium oceny ofert, zgodnie z ofertą Wykonawcy) po przefaksowaniau protokołu zużycia implantu
- Jeżeli oferowany przedmiot zamówienia występuje z zestawie, należy podać cenę każdego przedmiotu oddzielnie
- Depozyt implantów- zapasu implantów w ilościach: 7 sztuk</t>
    </r>
  </si>
  <si>
    <r>
      <t xml:space="preserve">6. Uzupełnienie magazynu implantów po zużyciu musi nastąpić </t>
    </r>
    <r>
      <rPr>
        <i/>
        <sz val="10"/>
        <rFont val="Arial"/>
        <family val="2"/>
        <charset val="238"/>
      </rPr>
      <t xml:space="preserve">w ciągu max 48 godzin ( termin podlega ocenie jako kryterium oceny ofert, zgodnie z ofertą Wykonawcy) </t>
    </r>
    <r>
      <rPr>
        <i/>
        <sz val="10"/>
        <color rgb="FF000000"/>
        <rFont val="Arial"/>
        <family val="2"/>
        <charset val="238"/>
      </rPr>
      <t>po przefaksowaniu protokołu zużycia implantu.</t>
    </r>
  </si>
  <si>
    <t>1. Wykonawca zapewni nowe Instrumentarium oraz serwis wliczone w cenę oferty, niezbędne do zakładania implantów. na czas trwania umowy. 
2. Do Instrumentarium należy dołączyć spis narzędzi oraz instrukcje stosowania instrumentarium i zabiegu w języku polskim
3. Wykonawca zapewnia również w cenie oferty szkolenie oraz materiały o danym typie zespolenia
4. Możliwość indywidualnego doboru wielkości i kształtu gwoździ i zaślepek, utworzyć u Zamawiającego minibank implantów
5. Każdy element implantu musi być oddzielnie zapakowany w oryginalne fabryczne opakowanie producenta. 
6. Uzupełnienie magazynu implantów po zużyciu musi nastąpić w ciągu max 48 godzin ( termin podlega ocenie jako kryterium oceny ofert, zgodnie z ofertą Wykonawcy)po przefaksowaniu protokołu zużycia implantu
7. Jeżeli oferowany przedmiot zamówienia występuje w zestawie, należy podać cenę każdego przedmiotu oddzielnie.</t>
  </si>
  <si>
    <t>Zamówienie częściowe nr 2 - Drobny sprzęt ortopedyczny</t>
  </si>
  <si>
    <t>Zamówienie częściowe nr 3:  Implanty do rekonstrukcji ACL</t>
  </si>
  <si>
    <t xml:space="preserve">Zamówienie częściowe nr 4 - Dostawa ostrzy </t>
  </si>
  <si>
    <t xml:space="preserve">Zamówienie częściowe nr 5: - Implanty do rekonstrukcji i szycia łąkotki metoda all-inside </t>
  </si>
  <si>
    <t>Zamówienie częściowe nr 6 - Dostawa akcesoriów do zastosowania w urazach tkanek miękkich</t>
  </si>
  <si>
    <t xml:space="preserve"> Zamówienie częściowe nr 7 - Druty Kirschnera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</si>
</sst>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&quot; &quot;\,000"/>
    <numFmt numFmtId="165" formatCode="#,000"/>
    <numFmt numFmtId="166" formatCode="&quot; &quot;#,##0.00&quot; &quot;[$zł-415]&quot; &quot;;&quot;-&quot;#,##0.00&quot; &quot;[$zł-415]&quot; &quot;;&quot; -&quot;00&quot; &quot;[$zł-415]&quot; &quot;;&quot; &quot;@&quot; &quot;"/>
    <numFmt numFmtId="167" formatCode="#,##0.00&quot; &quot;[$zł-415]"/>
    <numFmt numFmtId="168" formatCode="[$-415]General"/>
    <numFmt numFmtId="169" formatCode="&quot; &quot;#,##0.00&quot; &quot;[$zł-415]&quot; &quot;;&quot;-&quot;#,##0.00&quot; &quot;[$zł-415]&quot; &quot;;&quot; -&quot;#&quot; &quot;[$zł-415]&quot; &quot;;@&quot; &quot;"/>
    <numFmt numFmtId="170" formatCode="[$-415]0%"/>
    <numFmt numFmtId="171" formatCode="#,##0.00&quot; &quot;[$zł-415];[Red]&quot;-&quot;#,##0.00&quot; &quot;[$zł-415]"/>
    <numFmt numFmtId="172" formatCode="&quot; &quot;#,##0.00&quot; &quot;[$zł-415]&quot; &quot;;&quot;-&quot;#,##0.00&quot; &quot;[$zł-415]&quot; &quot;;&quot; -&quot;#&quot; &quot;[$zł-415]&quot; &quot;;&quot; &quot;@&quot; &quot;"/>
    <numFmt numFmtId="173" formatCode="&quot; &quot;#,##0.00&quot; zł &quot;;&quot;-&quot;#,##0.00&quot; zł &quot;;&quot; -&quot;#&quot; zł &quot;;&quot; &quot;@&quot; &quot;"/>
    <numFmt numFmtId="174" formatCode="#,##0.00\ &quot;zł&quot;"/>
    <numFmt numFmtId="175" formatCode="_-* #,##0.00\ [$zł-415]_-;\-* #,##0.00\ [$zł-415]_-;_-* &quot;-&quot;??\ [$zł-415]_-;_-@_-"/>
  </numFmts>
  <fonts count="3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rgb="FF000000"/>
      <name val="Arial1"/>
      <charset val="238"/>
    </font>
    <font>
      <sz val="9"/>
      <color rgb="FF000000"/>
      <name val="Arial"/>
      <family val="2"/>
      <charset val="238"/>
    </font>
    <font>
      <b/>
      <u/>
      <sz val="9"/>
      <color rgb="FF000000"/>
      <name val="Arial"/>
      <family val="2"/>
      <charset val="238"/>
    </font>
    <font>
      <b/>
      <sz val="12"/>
      <color rgb="FF000000"/>
      <name val="Arial1"/>
      <charset val="238"/>
    </font>
    <font>
      <b/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10"/>
      <color rgb="FF000000"/>
      <name val="Arial"/>
      <family val="2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rgb="FF003300"/>
      <name val="Arial"/>
      <family val="2"/>
      <charset val="238"/>
    </font>
    <font>
      <b/>
      <sz val="10"/>
      <color rgb="FFFFFFFF"/>
      <name val="Calibri"/>
      <family val="2"/>
      <charset val="238"/>
      <scheme val="minor"/>
    </font>
    <font>
      <sz val="10"/>
      <color rgb="FF003300"/>
      <name val="Arial"/>
      <family val="2"/>
      <charset val="238"/>
    </font>
    <font>
      <b/>
      <sz val="10"/>
      <color rgb="FF000000"/>
      <name val="Tahoma"/>
      <family val="2"/>
      <charset val="238"/>
    </font>
    <font>
      <b/>
      <sz val="10"/>
      <color theme="1"/>
      <name val="Tahoma"/>
      <family val="2"/>
      <charset val="238"/>
    </font>
    <font>
      <sz val="10"/>
      <color rgb="FF000000"/>
      <name val="Tahoma"/>
      <family val="2"/>
      <charset val="238"/>
    </font>
    <font>
      <i/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B4C7E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4C6E7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8" fontId="7" fillId="0" borderId="0" applyBorder="0" applyProtection="0"/>
    <xf numFmtId="168" fontId="9" fillId="0" borderId="0" applyFont="0" applyBorder="0" applyProtection="0"/>
    <xf numFmtId="168" fontId="12" fillId="0" borderId="0" applyBorder="0" applyProtection="0">
      <alignment vertical="top"/>
    </xf>
    <xf numFmtId="170" fontId="7" fillId="0" borderId="0" applyBorder="0" applyProtection="0"/>
    <xf numFmtId="173" fontId="7" fillId="0" borderId="0" applyBorder="0" applyProtection="0"/>
  </cellStyleXfs>
  <cellXfs count="214">
    <xf numFmtId="0" fontId="0" fillId="0" borderId="0" xfId="0"/>
    <xf numFmtId="0" fontId="3" fillId="0" borderId="0" xfId="0" applyFont="1" applyAlignment="1">
      <alignment wrapText="1"/>
    </xf>
    <xf numFmtId="0" fontId="4" fillId="0" borderId="0" xfId="2" applyFont="1" applyAlignment="1"/>
    <xf numFmtId="0" fontId="5" fillId="0" borderId="0" xfId="2" applyFont="1" applyAlignment="1"/>
    <xf numFmtId="0" fontId="3" fillId="0" borderId="0" xfId="0" applyFont="1"/>
    <xf numFmtId="168" fontId="0" fillId="0" borderId="0" xfId="3" applyFont="1"/>
    <xf numFmtId="0" fontId="0" fillId="0" borderId="0" xfId="0" applyAlignment="1">
      <alignment wrapText="1"/>
    </xf>
    <xf numFmtId="168" fontId="12" fillId="0" borderId="4" xfId="3" applyFont="1" applyBorder="1" applyAlignment="1">
      <alignment horizontal="center" vertical="center"/>
    </xf>
    <xf numFmtId="169" fontId="12" fillId="0" borderId="4" xfId="3" applyNumberFormat="1" applyFont="1" applyBorder="1" applyAlignment="1">
      <alignment horizontal="center" vertical="center"/>
    </xf>
    <xf numFmtId="0" fontId="15" fillId="0" borderId="0" xfId="0" applyFont="1"/>
    <xf numFmtId="168" fontId="16" fillId="0" borderId="5" xfId="3" applyFont="1" applyBorder="1" applyAlignment="1">
      <alignment horizontal="left" vertical="top"/>
    </xf>
    <xf numFmtId="168" fontId="16" fillId="0" borderId="5" xfId="3" applyFont="1" applyBorder="1" applyAlignment="1">
      <alignment horizontal="left" vertical="top" wrapText="1"/>
    </xf>
    <xf numFmtId="49" fontId="17" fillId="3" borderId="1" xfId="3" applyNumberFormat="1" applyFont="1" applyFill="1" applyBorder="1" applyAlignment="1">
      <alignment horizontal="center" vertical="center" wrapText="1"/>
    </xf>
    <xf numFmtId="168" fontId="3" fillId="0" borderId="1" xfId="3" applyFont="1" applyBorder="1" applyAlignment="1">
      <alignment horizontal="center" vertical="center"/>
    </xf>
    <xf numFmtId="168" fontId="3" fillId="0" borderId="1" xfId="3" applyFont="1" applyBorder="1" applyAlignment="1">
      <alignment wrapText="1"/>
    </xf>
    <xf numFmtId="172" fontId="3" fillId="0" borderId="1" xfId="3" applyNumberFormat="1" applyFont="1" applyBorder="1" applyAlignment="1">
      <alignment horizontal="center" vertical="center"/>
    </xf>
    <xf numFmtId="174" fontId="3" fillId="0" borderId="1" xfId="7" applyNumberFormat="1" applyFont="1" applyBorder="1" applyAlignment="1">
      <alignment horizontal="right" vertical="center"/>
    </xf>
    <xf numFmtId="168" fontId="18" fillId="0" borderId="1" xfId="3" applyFont="1" applyBorder="1" applyAlignment="1">
      <alignment vertical="top" wrapText="1"/>
    </xf>
    <xf numFmtId="168" fontId="18" fillId="0" borderId="1" xfId="3" applyFont="1" applyBorder="1" applyAlignment="1">
      <alignment wrapText="1"/>
    </xf>
    <xf numFmtId="168" fontId="16" fillId="0" borderId="1" xfId="3" applyFont="1" applyBorder="1" applyAlignment="1">
      <alignment horizontal="center" vertical="center"/>
    </xf>
    <xf numFmtId="168" fontId="16" fillId="0" borderId="1" xfId="3" applyFont="1" applyBorder="1" applyAlignment="1">
      <alignment horizontal="center" vertical="center" wrapText="1"/>
    </xf>
    <xf numFmtId="168" fontId="3" fillId="0" borderId="0" xfId="3" applyFont="1"/>
    <xf numFmtId="168" fontId="3" fillId="0" borderId="0" xfId="3" applyFont="1" applyAlignment="1">
      <alignment wrapText="1"/>
    </xf>
    <xf numFmtId="168" fontId="17" fillId="0" borderId="0" xfId="3" applyFont="1" applyAlignment="1">
      <alignment horizontal="left" vertical="center"/>
    </xf>
    <xf numFmtId="168" fontId="17" fillId="0" borderId="0" xfId="3" applyFont="1" applyAlignment="1">
      <alignment horizontal="left" vertical="center" wrapText="1"/>
    </xf>
    <xf numFmtId="168" fontId="3" fillId="0" borderId="0" xfId="3" applyFont="1" applyAlignment="1">
      <alignment vertical="center"/>
    </xf>
    <xf numFmtId="168" fontId="16" fillId="0" borderId="0" xfId="3" applyFont="1"/>
    <xf numFmtId="168" fontId="16" fillId="0" borderId="0" xfId="3" applyFont="1" applyAlignment="1">
      <alignment wrapText="1"/>
    </xf>
    <xf numFmtId="168" fontId="3" fillId="0" borderId="1" xfId="3" applyFont="1" applyBorder="1" applyAlignment="1">
      <alignment horizontal="left" vertical="top" wrapText="1"/>
    </xf>
    <xf numFmtId="168" fontId="16" fillId="4" borderId="1" xfId="3" applyFont="1" applyFill="1" applyBorder="1" applyAlignment="1">
      <alignment horizontal="center" vertical="center" wrapText="1"/>
    </xf>
    <xf numFmtId="168" fontId="11" fillId="6" borderId="1" xfId="3" applyFont="1" applyFill="1" applyBorder="1" applyAlignment="1">
      <alignment horizontal="center" vertical="center"/>
    </xf>
    <xf numFmtId="168" fontId="11" fillId="6" borderId="1" xfId="3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171" fontId="19" fillId="0" borderId="1" xfId="0" applyNumberFormat="1" applyFont="1" applyBorder="1" applyAlignment="1">
      <alignment horizontal="center"/>
    </xf>
    <xf numFmtId="168" fontId="8" fillId="0" borderId="1" xfId="3" applyFont="1" applyBorder="1" applyAlignment="1">
      <alignment horizontal="center" vertical="center" wrapText="1"/>
    </xf>
    <xf numFmtId="168" fontId="3" fillId="0" borderId="4" xfId="5" applyFont="1" applyBorder="1" applyAlignment="1">
      <alignment horizontal="left" vertical="top" wrapText="1"/>
    </xf>
    <xf numFmtId="168" fontId="16" fillId="4" borderId="1" xfId="3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22" fillId="0" borderId="2" xfId="0" applyFont="1" applyBorder="1" applyAlignment="1">
      <alignment horizontal="center" vertical="center" wrapText="1"/>
    </xf>
    <xf numFmtId="175" fontId="3" fillId="0" borderId="2" xfId="0" applyNumberFormat="1" applyFont="1" applyBorder="1" applyAlignment="1">
      <alignment horizontal="center" vertical="center" wrapText="1"/>
    </xf>
    <xf numFmtId="9" fontId="3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23" fillId="0" borderId="2" xfId="0" applyFont="1" applyBorder="1" applyAlignment="1">
      <alignment horizontal="center" vertical="center" wrapText="1"/>
    </xf>
    <xf numFmtId="0" fontId="24" fillId="0" borderId="0" xfId="0" applyFont="1" applyAlignment="1">
      <alignment horizontal="justify" vertical="center"/>
    </xf>
    <xf numFmtId="0" fontId="24" fillId="0" borderId="0" xfId="0" applyFont="1" applyAlignment="1">
      <alignment horizontal="center"/>
    </xf>
    <xf numFmtId="0" fontId="21" fillId="0" borderId="0" xfId="0" applyFont="1"/>
    <xf numFmtId="0" fontId="25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3" fontId="25" fillId="0" borderId="2" xfId="0" applyNumberFormat="1" applyFont="1" applyBorder="1" applyAlignment="1">
      <alignment horizontal="center" vertical="center"/>
    </xf>
    <xf numFmtId="4" fontId="25" fillId="0" borderId="2" xfId="0" applyNumberFormat="1" applyFont="1" applyBorder="1" applyAlignment="1">
      <alignment horizontal="center" vertical="center" wrapText="1"/>
    </xf>
    <xf numFmtId="1" fontId="25" fillId="0" borderId="2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3" fontId="26" fillId="0" borderId="2" xfId="0" applyNumberFormat="1" applyFont="1" applyBorder="1" applyAlignment="1">
      <alignment horizontal="center" vertical="center"/>
    </xf>
    <xf numFmtId="1" fontId="26" fillId="0" borderId="2" xfId="0" applyNumberFormat="1" applyFont="1" applyBorder="1" applyAlignment="1">
      <alignment horizontal="center" vertical="center"/>
    </xf>
    <xf numFmtId="44" fontId="26" fillId="0" borderId="2" xfId="0" applyNumberFormat="1" applyFont="1" applyBorder="1" applyAlignment="1">
      <alignment horizontal="right" vertical="center"/>
    </xf>
    <xf numFmtId="9" fontId="26" fillId="0" borderId="2" xfId="1" applyFont="1" applyBorder="1" applyAlignment="1">
      <alignment horizontal="right" vertical="center" indent="1"/>
    </xf>
    <xf numFmtId="0" fontId="26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top" wrapText="1"/>
    </xf>
    <xf numFmtId="3" fontId="26" fillId="0" borderId="21" xfId="0" applyNumberFormat="1" applyFont="1" applyBorder="1" applyAlignment="1">
      <alignment horizontal="center" vertical="center"/>
    </xf>
    <xf numFmtId="1" fontId="26" fillId="0" borderId="21" xfId="0" applyNumberFormat="1" applyFont="1" applyBorder="1" applyAlignment="1">
      <alignment horizontal="center" vertical="center"/>
    </xf>
    <xf numFmtId="44" fontId="26" fillId="0" borderId="21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top" wrapText="1"/>
    </xf>
    <xf numFmtId="2" fontId="25" fillId="0" borderId="23" xfId="0" applyNumberFormat="1" applyFont="1" applyBorder="1" applyAlignment="1">
      <alignment horizontal="center" vertical="center"/>
    </xf>
    <xf numFmtId="1" fontId="25" fillId="0" borderId="23" xfId="0" applyNumberFormat="1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0" fillId="0" borderId="0" xfId="0" applyFont="1"/>
    <xf numFmtId="168" fontId="9" fillId="0" borderId="0" xfId="4" applyAlignment="1">
      <alignment horizontal="center" vertical="center"/>
    </xf>
    <xf numFmtId="168" fontId="9" fillId="0" borderId="0" xfId="4" applyAlignment="1">
      <alignment wrapText="1"/>
    </xf>
    <xf numFmtId="168" fontId="25" fillId="0" borderId="2" xfId="5" applyFont="1" applyBorder="1" applyAlignment="1">
      <alignment horizontal="center" vertical="center"/>
    </xf>
    <xf numFmtId="168" fontId="25" fillId="0" borderId="2" xfId="5" applyFont="1" applyBorder="1" applyAlignment="1">
      <alignment horizontal="center" vertical="center" wrapText="1"/>
    </xf>
    <xf numFmtId="3" fontId="25" fillId="0" borderId="2" xfId="5" applyNumberFormat="1" applyFont="1" applyBorder="1" applyAlignment="1">
      <alignment horizontal="center" vertical="center"/>
    </xf>
    <xf numFmtId="2" fontId="25" fillId="0" borderId="2" xfId="5" applyNumberFormat="1" applyFont="1" applyBorder="1" applyAlignment="1">
      <alignment horizontal="center" vertical="center" wrapText="1"/>
    </xf>
    <xf numFmtId="4" fontId="25" fillId="0" borderId="2" xfId="5" applyNumberFormat="1" applyFont="1" applyBorder="1" applyAlignment="1">
      <alignment horizontal="center" vertical="center" wrapText="1"/>
    </xf>
    <xf numFmtId="1" fontId="25" fillId="0" borderId="2" xfId="5" applyNumberFormat="1" applyFont="1" applyBorder="1" applyAlignment="1">
      <alignment horizontal="center" vertical="center" wrapText="1"/>
    </xf>
    <xf numFmtId="175" fontId="25" fillId="0" borderId="2" xfId="5" applyNumberFormat="1" applyFont="1" applyBorder="1" applyAlignment="1">
      <alignment horizontal="center" vertical="center" wrapText="1"/>
    </xf>
    <xf numFmtId="9" fontId="25" fillId="0" borderId="2" xfId="1" applyFont="1" applyFill="1" applyBorder="1" applyAlignment="1" applyProtection="1">
      <alignment horizontal="center" vertical="center" wrapText="1"/>
    </xf>
    <xf numFmtId="3" fontId="12" fillId="0" borderId="2" xfId="5" applyNumberFormat="1" applyBorder="1" applyAlignment="1">
      <alignment horizontal="center" vertical="center"/>
    </xf>
    <xf numFmtId="168" fontId="12" fillId="0" borderId="2" xfId="5" applyBorder="1" applyAlignment="1">
      <alignment horizontal="center" vertical="center"/>
    </xf>
    <xf numFmtId="175" fontId="12" fillId="0" borderId="2" xfId="5" applyNumberFormat="1" applyBorder="1" applyAlignment="1">
      <alignment horizontal="center" vertical="center" wrapText="1"/>
    </xf>
    <xf numFmtId="9" fontId="26" fillId="0" borderId="2" xfId="1" applyFont="1" applyFill="1" applyBorder="1" applyAlignment="1" applyProtection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3" fontId="28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175" fontId="28" fillId="0" borderId="2" xfId="0" applyNumberFormat="1" applyFont="1" applyBorder="1" applyAlignment="1">
      <alignment horizontal="center" vertical="center"/>
    </xf>
    <xf numFmtId="9" fontId="28" fillId="0" borderId="2" xfId="1" applyFont="1" applyFill="1" applyBorder="1" applyAlignment="1" applyProtection="1">
      <alignment horizontal="center" vertical="center"/>
    </xf>
    <xf numFmtId="0" fontId="22" fillId="0" borderId="0" xfId="0" applyFont="1"/>
    <xf numFmtId="174" fontId="3" fillId="0" borderId="1" xfId="3" applyNumberFormat="1" applyFont="1" applyBorder="1" applyAlignment="1">
      <alignment horizontal="center" vertical="center"/>
    </xf>
    <xf numFmtId="174" fontId="16" fillId="0" borderId="1" xfId="3" applyNumberFormat="1" applyFont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 wrapText="1"/>
    </xf>
    <xf numFmtId="168" fontId="10" fillId="0" borderId="0" xfId="3" applyFont="1"/>
    <xf numFmtId="174" fontId="12" fillId="0" borderId="4" xfId="3" applyNumberFormat="1" applyFont="1" applyBorder="1" applyAlignment="1">
      <alignment horizontal="center" vertical="center" wrapText="1"/>
    </xf>
    <xf numFmtId="10" fontId="12" fillId="0" borderId="4" xfId="6" applyNumberFormat="1" applyFont="1" applyBorder="1" applyAlignment="1">
      <alignment horizontal="center" vertical="center"/>
    </xf>
    <xf numFmtId="10" fontId="3" fillId="0" borderId="1" xfId="3" applyNumberFormat="1" applyFont="1" applyBorder="1" applyAlignment="1">
      <alignment horizontal="center" vertical="center"/>
    </xf>
    <xf numFmtId="174" fontId="3" fillId="0" borderId="2" xfId="0" applyNumberFormat="1" applyFont="1" applyBorder="1" applyAlignment="1">
      <alignment horizontal="center" vertical="center" wrapText="1"/>
    </xf>
    <xf numFmtId="2" fontId="25" fillId="0" borderId="2" xfId="0" applyNumberFormat="1" applyFont="1" applyBorder="1" applyAlignment="1">
      <alignment horizontal="center" vertical="center" wrapText="1"/>
    </xf>
    <xf numFmtId="174" fontId="26" fillId="0" borderId="2" xfId="0" applyNumberFormat="1" applyFont="1" applyBorder="1" applyAlignment="1">
      <alignment vertical="center"/>
    </xf>
    <xf numFmtId="174" fontId="25" fillId="0" borderId="2" xfId="0" applyNumberFormat="1" applyFont="1" applyBorder="1" applyAlignment="1">
      <alignment horizontal="center" vertical="center"/>
    </xf>
    <xf numFmtId="174" fontId="26" fillId="0" borderId="2" xfId="0" applyNumberFormat="1" applyFont="1" applyBorder="1" applyAlignment="1">
      <alignment horizontal="right" vertical="center"/>
    </xf>
    <xf numFmtId="174" fontId="25" fillId="0" borderId="23" xfId="0" applyNumberFormat="1" applyFont="1" applyBorder="1" applyAlignment="1">
      <alignment horizontal="center" vertical="center"/>
    </xf>
    <xf numFmtId="174" fontId="12" fillId="0" borderId="2" xfId="5" applyNumberFormat="1" applyBorder="1" applyAlignment="1">
      <alignment horizontal="center" vertical="center" wrapText="1"/>
    </xf>
    <xf numFmtId="174" fontId="28" fillId="0" borderId="2" xfId="0" applyNumberFormat="1" applyFont="1" applyBorder="1" applyAlignment="1">
      <alignment horizontal="center" vertical="center"/>
    </xf>
    <xf numFmtId="0" fontId="29" fillId="0" borderId="0" xfId="0" applyFont="1"/>
    <xf numFmtId="0" fontId="29" fillId="0" borderId="0" xfId="0" applyFont="1" applyAlignment="1">
      <alignment wrapText="1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 wrapText="1"/>
    </xf>
    <xf numFmtId="0" fontId="31" fillId="8" borderId="13" xfId="0" applyFont="1" applyFill="1" applyBorder="1" applyAlignment="1">
      <alignment vertical="center" wrapText="1"/>
    </xf>
    <xf numFmtId="0" fontId="31" fillId="8" borderId="13" xfId="0" applyFont="1" applyFill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8" fontId="22" fillId="0" borderId="12" xfId="0" applyNumberFormat="1" applyFont="1" applyBorder="1" applyAlignment="1">
      <alignment horizontal="center" vertical="center"/>
    </xf>
    <xf numFmtId="9" fontId="22" fillId="0" borderId="12" xfId="0" applyNumberFormat="1" applyFont="1" applyBorder="1" applyAlignment="1">
      <alignment horizontal="center" vertical="center"/>
    </xf>
    <xf numFmtId="0" fontId="31" fillId="8" borderId="13" xfId="0" applyFont="1" applyFill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74" fontId="22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174" fontId="21" fillId="0" borderId="12" xfId="0" applyNumberFormat="1" applyFont="1" applyBorder="1" applyAlignment="1">
      <alignment horizontal="center" vertical="center"/>
    </xf>
    <xf numFmtId="8" fontId="21" fillId="0" borderId="12" xfId="0" applyNumberFormat="1" applyFont="1" applyBorder="1" applyAlignment="1">
      <alignment horizontal="center" vertical="center"/>
    </xf>
    <xf numFmtId="8" fontId="29" fillId="0" borderId="0" xfId="0" applyNumberFormat="1" applyFont="1"/>
    <xf numFmtId="168" fontId="11" fillId="0" borderId="0" xfId="3" applyFont="1"/>
    <xf numFmtId="168" fontId="29" fillId="0" borderId="0" xfId="3" applyFont="1"/>
    <xf numFmtId="0" fontId="3" fillId="0" borderId="1" xfId="2" applyFont="1" applyBorder="1" applyAlignment="1">
      <alignment horizontal="left" vertical="center" wrapText="1"/>
    </xf>
    <xf numFmtId="0" fontId="16" fillId="0" borderId="1" xfId="2" applyFont="1" applyBorder="1" applyAlignment="1">
      <alignment horizontal="center" vertical="center" wrapText="1"/>
    </xf>
    <xf numFmtId="165" fontId="16" fillId="0" borderId="1" xfId="2" applyNumberFormat="1" applyFont="1" applyBorder="1" applyAlignment="1">
      <alignment horizontal="center" vertical="center" wrapText="1"/>
    </xf>
    <xf numFmtId="166" fontId="16" fillId="0" borderId="1" xfId="2" applyNumberFormat="1" applyFont="1" applyBorder="1" applyAlignment="1">
      <alignment horizontal="center" vertical="center" wrapText="1"/>
    </xf>
    <xf numFmtId="9" fontId="16" fillId="0" borderId="1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166" fontId="3" fillId="0" borderId="1" xfId="2" applyNumberFormat="1" applyFont="1" applyBorder="1" applyAlignment="1">
      <alignment horizontal="center" vertical="center" wrapText="1"/>
    </xf>
    <xf numFmtId="9" fontId="3" fillId="0" borderId="1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top" wrapText="1"/>
    </xf>
    <xf numFmtId="166" fontId="16" fillId="0" borderId="1" xfId="2" applyNumberFormat="1" applyFont="1" applyBorder="1" applyAlignment="1">
      <alignment horizontal="center" vertical="center"/>
    </xf>
    <xf numFmtId="9" fontId="16" fillId="0" borderId="1" xfId="2" applyNumberFormat="1" applyFont="1" applyBorder="1" applyAlignment="1">
      <alignment horizontal="center" vertical="center"/>
    </xf>
    <xf numFmtId="174" fontId="3" fillId="0" borderId="1" xfId="2" applyNumberFormat="1" applyFont="1" applyBorder="1" applyAlignment="1">
      <alignment horizontal="center" vertical="center"/>
    </xf>
    <xf numFmtId="0" fontId="26" fillId="0" borderId="1" xfId="2" applyFont="1" applyBorder="1" applyAlignment="1">
      <alignment horizontal="left" vertical="top" wrapText="1"/>
    </xf>
    <xf numFmtId="166" fontId="3" fillId="0" borderId="1" xfId="2" applyNumberFormat="1" applyFont="1" applyBorder="1" applyAlignment="1">
      <alignment horizontal="center" vertical="center"/>
    </xf>
    <xf numFmtId="0" fontId="16" fillId="0" borderId="0" xfId="2" applyFont="1" applyAlignment="1">
      <alignment wrapText="1"/>
    </xf>
    <xf numFmtId="0" fontId="16" fillId="0" borderId="0" xfId="2" applyFont="1" applyAlignment="1"/>
    <xf numFmtId="0" fontId="3" fillId="0" borderId="0" xfId="2" applyFont="1" applyAlignment="1"/>
    <xf numFmtId="0" fontId="16" fillId="2" borderId="1" xfId="2" applyFont="1" applyFill="1" applyBorder="1" applyAlignment="1">
      <alignment horizontal="center" vertical="center"/>
    </xf>
    <xf numFmtId="0" fontId="16" fillId="2" borderId="1" xfId="2" applyFont="1" applyFill="1" applyBorder="1" applyAlignment="1">
      <alignment horizontal="center" vertical="center" wrapText="1"/>
    </xf>
    <xf numFmtId="164" fontId="16" fillId="2" borderId="1" xfId="2" applyNumberFormat="1" applyFont="1" applyFill="1" applyBorder="1" applyAlignment="1">
      <alignment horizontal="center" vertical="center" wrapText="1"/>
    </xf>
    <xf numFmtId="164" fontId="16" fillId="2" borderId="3" xfId="2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/>
    </xf>
    <xf numFmtId="166" fontId="16" fillId="0" borderId="3" xfId="2" applyNumberFormat="1" applyFont="1" applyBorder="1" applyAlignment="1">
      <alignment horizontal="center" vertical="center"/>
    </xf>
    <xf numFmtId="0" fontId="22" fillId="0" borderId="2" xfId="0" applyFont="1" applyBorder="1"/>
    <xf numFmtId="166" fontId="22" fillId="0" borderId="3" xfId="2" applyNumberFormat="1" applyFont="1" applyBorder="1" applyAlignment="1">
      <alignment horizontal="center" vertical="center"/>
    </xf>
    <xf numFmtId="49" fontId="16" fillId="0" borderId="1" xfId="2" applyNumberFormat="1" applyFont="1" applyBorder="1" applyAlignment="1">
      <alignment horizontal="center" vertical="center"/>
    </xf>
    <xf numFmtId="9" fontId="22" fillId="0" borderId="1" xfId="1" applyFont="1" applyBorder="1" applyAlignment="1">
      <alignment horizontal="center" vertical="center"/>
    </xf>
    <xf numFmtId="0" fontId="26" fillId="0" borderId="0" xfId="0" applyFont="1"/>
    <xf numFmtId="166" fontId="16" fillId="0" borderId="1" xfId="2" applyNumberFormat="1" applyFont="1" applyBorder="1" applyAlignment="1">
      <alignment horizontal="center"/>
    </xf>
    <xf numFmtId="9" fontId="16" fillId="0" borderId="1" xfId="2" applyNumberFormat="1" applyFont="1" applyBorder="1" applyAlignment="1">
      <alignment horizontal="center"/>
    </xf>
    <xf numFmtId="0" fontId="3" fillId="0" borderId="0" xfId="2" applyFont="1" applyAlignment="1">
      <alignment horizontal="left"/>
    </xf>
    <xf numFmtId="0" fontId="22" fillId="0" borderId="0" xfId="2" applyFont="1" applyAlignment="1"/>
    <xf numFmtId="166" fontId="22" fillId="0" borderId="0" xfId="2" applyNumberFormat="1" applyFont="1" applyAlignment="1"/>
    <xf numFmtId="0" fontId="22" fillId="0" borderId="0" xfId="2" applyFont="1" applyAlignment="1">
      <alignment vertical="center"/>
    </xf>
    <xf numFmtId="167" fontId="22" fillId="0" borderId="0" xfId="2" applyNumberFormat="1" applyFont="1" applyAlignment="1">
      <alignment horizontal="center"/>
    </xf>
    <xf numFmtId="0" fontId="16" fillId="0" borderId="0" xfId="0" applyFont="1" applyAlignment="1">
      <alignment horizontal="left" wrapText="1"/>
    </xf>
    <xf numFmtId="0" fontId="16" fillId="0" borderId="1" xfId="2" applyFont="1" applyFill="1" applyBorder="1" applyAlignment="1">
      <alignment horizontal="center" vertical="top" wrapText="1"/>
    </xf>
    <xf numFmtId="0" fontId="16" fillId="0" borderId="0" xfId="2" applyFont="1" applyAlignment="1">
      <alignment horizontal="left" wrapText="1"/>
    </xf>
    <xf numFmtId="0" fontId="16" fillId="0" borderId="0" xfId="0" applyFont="1" applyAlignment="1">
      <alignment horizontal="left" vertical="center" wrapText="1"/>
    </xf>
    <xf numFmtId="0" fontId="0" fillId="0" borderId="0" xfId="0" applyAlignment="1">
      <alignment horizontal="center" wrapText="1"/>
    </xf>
    <xf numFmtId="0" fontId="19" fillId="0" borderId="1" xfId="0" applyFont="1" applyBorder="1" applyAlignment="1">
      <alignment horizontal="center"/>
    </xf>
    <xf numFmtId="168" fontId="13" fillId="0" borderId="26" xfId="3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168" fontId="16" fillId="0" borderId="0" xfId="3" applyFont="1" applyAlignment="1">
      <alignment horizontal="center"/>
    </xf>
    <xf numFmtId="168" fontId="16" fillId="0" borderId="3" xfId="3" applyFont="1" applyBorder="1" applyAlignment="1">
      <alignment horizontal="center" vertical="center"/>
    </xf>
    <xf numFmtId="168" fontId="16" fillId="0" borderId="27" xfId="3" applyFont="1" applyBorder="1" applyAlignment="1">
      <alignment horizontal="center" vertical="center"/>
    </xf>
    <xf numFmtId="168" fontId="17" fillId="0" borderId="0" xfId="3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/>
    </xf>
    <xf numFmtId="0" fontId="21" fillId="0" borderId="20" xfId="0" applyFont="1" applyBorder="1" applyAlignment="1">
      <alignment horizontal="left" vertical="top"/>
    </xf>
    <xf numFmtId="0" fontId="16" fillId="5" borderId="21" xfId="0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168" fontId="9" fillId="0" borderId="0" xfId="4" applyAlignment="1">
      <alignment horizontal="center" wrapText="1"/>
    </xf>
    <xf numFmtId="0" fontId="21" fillId="0" borderId="0" xfId="0" applyFont="1" applyAlignment="1">
      <alignment horizontal="center" wrapText="1"/>
    </xf>
    <xf numFmtId="0" fontId="21" fillId="0" borderId="20" xfId="0" applyFont="1" applyBorder="1" applyAlignment="1">
      <alignment horizontal="center" wrapText="1"/>
    </xf>
    <xf numFmtId="168" fontId="25" fillId="0" borderId="21" xfId="5" applyFont="1" applyBorder="1" applyAlignment="1">
      <alignment horizontal="center" vertical="center"/>
    </xf>
    <xf numFmtId="168" fontId="25" fillId="0" borderId="22" xfId="5" applyFont="1" applyBorder="1" applyAlignment="1">
      <alignment horizontal="center" vertical="center"/>
    </xf>
    <xf numFmtId="168" fontId="25" fillId="0" borderId="23" xfId="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0" fillId="0" borderId="20" xfId="0" applyBorder="1" applyAlignment="1">
      <alignment horizontal="center" wrapText="1"/>
    </xf>
  </cellXfs>
  <cellStyles count="8">
    <cellStyle name="Excel Built-in Currency" xfId="7" xr:uid="{737CD05F-ED26-4B02-B613-2A9F7E559832}"/>
    <cellStyle name="Excel Built-in Normal" xfId="4" xr:uid="{0090B7F2-C24B-4FCD-AD74-D222465A9420}"/>
    <cellStyle name="Excel Built-in Normal 1" xfId="3" xr:uid="{B59C9B20-7CF5-4382-A7A4-CD23C7B34971}"/>
    <cellStyle name="Excel Built-in Percent" xfId="6" xr:uid="{C8C1AFE3-41B0-45EF-87CA-8F0E66DCEC3B}"/>
    <cellStyle name="Normalny" xfId="0" builtinId="0"/>
    <cellStyle name="Normalny 2" xfId="5" xr:uid="{8239783F-C603-4FC8-8308-97BB1944D0F2}"/>
    <cellStyle name="Procentowy" xfId="1" builtinId="5"/>
    <cellStyle name="Tekst objaśnienia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Q28"/>
  <sheetViews>
    <sheetView workbookViewId="0">
      <selection activeCell="E29" sqref="E29"/>
    </sheetView>
  </sheetViews>
  <sheetFormatPr defaultRowHeight="15"/>
  <cols>
    <col min="2" max="2" width="5.5703125" customWidth="1"/>
    <col min="3" max="3" width="59.28515625" customWidth="1"/>
    <col min="5" max="5" width="19" customWidth="1"/>
    <col min="6" max="6" width="16.7109375" customWidth="1"/>
    <col min="8" max="8" width="17.42578125" customWidth="1"/>
    <col min="9" max="9" width="19.140625" customWidth="1"/>
  </cols>
  <sheetData>
    <row r="2" spans="2:17">
      <c r="G2" s="174" t="s">
        <v>118</v>
      </c>
      <c r="H2" s="174"/>
      <c r="I2" s="174"/>
    </row>
    <row r="3" spans="2:17">
      <c r="G3" s="174"/>
      <c r="H3" s="174"/>
      <c r="I3" s="174"/>
    </row>
    <row r="4" spans="2:17" s="92" customFormat="1" ht="29.25" customHeight="1">
      <c r="B4" s="170" t="s">
        <v>26</v>
      </c>
      <c r="C4" s="170"/>
      <c r="D4" s="170"/>
      <c r="E4" s="170"/>
      <c r="F4" s="1"/>
      <c r="G4" s="174"/>
      <c r="H4" s="174"/>
      <c r="I4" s="174"/>
    </row>
    <row r="5" spans="2:17" s="92" customFormat="1" ht="12.75">
      <c r="B5" s="148"/>
      <c r="C5" s="148"/>
      <c r="D5" s="149"/>
      <c r="E5" s="149"/>
      <c r="F5" s="150"/>
      <c r="G5" s="150"/>
      <c r="H5" s="150"/>
    </row>
    <row r="6" spans="2:17" s="92" customFormat="1" ht="51">
      <c r="B6" s="151" t="s">
        <v>0</v>
      </c>
      <c r="C6" s="151" t="s">
        <v>1</v>
      </c>
      <c r="D6" s="152" t="s">
        <v>2</v>
      </c>
      <c r="E6" s="153" t="s">
        <v>3</v>
      </c>
      <c r="F6" s="153" t="s">
        <v>4</v>
      </c>
      <c r="G6" s="153" t="s">
        <v>5</v>
      </c>
      <c r="H6" s="154" t="s">
        <v>6</v>
      </c>
      <c r="I6" s="155" t="s">
        <v>113</v>
      </c>
    </row>
    <row r="7" spans="2:17" s="92" customFormat="1" ht="204">
      <c r="B7" s="156">
        <v>1</v>
      </c>
      <c r="C7" s="134" t="s">
        <v>7</v>
      </c>
      <c r="D7" s="135" t="s">
        <v>8</v>
      </c>
      <c r="E7" s="136" t="s">
        <v>8</v>
      </c>
      <c r="F7" s="137" t="s">
        <v>8</v>
      </c>
      <c r="G7" s="138" t="s">
        <v>8</v>
      </c>
      <c r="H7" s="157" t="s">
        <v>8</v>
      </c>
      <c r="I7" s="158"/>
    </row>
    <row r="8" spans="2:17" s="92" customFormat="1" ht="12.75">
      <c r="B8" s="156" t="s">
        <v>8</v>
      </c>
      <c r="C8" s="134" t="s">
        <v>9</v>
      </c>
      <c r="D8" s="139">
        <v>400</v>
      </c>
      <c r="E8" s="140"/>
      <c r="F8" s="140">
        <f>D8*E8</f>
        <v>0</v>
      </c>
      <c r="G8" s="141"/>
      <c r="H8" s="159">
        <f>F8*(1+G8)</f>
        <v>0</v>
      </c>
      <c r="I8" s="158"/>
    </row>
    <row r="9" spans="2:17" s="92" customFormat="1" ht="12.75">
      <c r="B9" s="156" t="s">
        <v>8</v>
      </c>
      <c r="C9" s="134" t="s">
        <v>10</v>
      </c>
      <c r="D9" s="139">
        <v>200</v>
      </c>
      <c r="E9" s="140"/>
      <c r="F9" s="140">
        <f>D9*E9</f>
        <v>0</v>
      </c>
      <c r="G9" s="141"/>
      <c r="H9" s="159">
        <f>F9*(1+G9)</f>
        <v>0</v>
      </c>
      <c r="I9" s="158"/>
    </row>
    <row r="10" spans="2:17" s="92" customFormat="1" ht="127.5">
      <c r="B10" s="160" t="s">
        <v>11</v>
      </c>
      <c r="C10" s="142" t="s">
        <v>12</v>
      </c>
      <c r="D10" s="135" t="s">
        <v>8</v>
      </c>
      <c r="E10" s="137" t="s">
        <v>8</v>
      </c>
      <c r="F10" s="143" t="s">
        <v>8</v>
      </c>
      <c r="G10" s="144" t="s">
        <v>8</v>
      </c>
      <c r="H10" s="157" t="s">
        <v>8</v>
      </c>
      <c r="I10" s="158"/>
    </row>
    <row r="11" spans="2:17" s="92" customFormat="1" ht="12.75">
      <c r="B11" s="160" t="s">
        <v>8</v>
      </c>
      <c r="C11" s="142" t="s">
        <v>13</v>
      </c>
      <c r="D11" s="139">
        <v>800</v>
      </c>
      <c r="E11" s="140"/>
      <c r="F11" s="145">
        <f t="shared" ref="F11:F18" si="0">D11*E11</f>
        <v>0</v>
      </c>
      <c r="G11" s="161"/>
      <c r="H11" s="159">
        <f t="shared" ref="H11:H18" si="1">F11*(1+G11)</f>
        <v>0</v>
      </c>
      <c r="I11" s="158"/>
    </row>
    <row r="12" spans="2:17" s="92" customFormat="1" ht="12.75">
      <c r="B12" s="160" t="s">
        <v>8</v>
      </c>
      <c r="C12" s="142" t="s">
        <v>14</v>
      </c>
      <c r="D12" s="139">
        <v>650</v>
      </c>
      <c r="E12" s="140"/>
      <c r="F12" s="145">
        <f t="shared" si="0"/>
        <v>0</v>
      </c>
      <c r="G12" s="161"/>
      <c r="H12" s="159">
        <f t="shared" si="1"/>
        <v>0</v>
      </c>
      <c r="I12" s="158"/>
    </row>
    <row r="13" spans="2:17" s="92" customFormat="1" ht="12.75">
      <c r="B13" s="160" t="s">
        <v>8</v>
      </c>
      <c r="C13" s="142" t="s">
        <v>15</v>
      </c>
      <c r="D13" s="139">
        <v>150</v>
      </c>
      <c r="E13" s="140"/>
      <c r="F13" s="145">
        <f t="shared" si="0"/>
        <v>0</v>
      </c>
      <c r="G13" s="161"/>
      <c r="H13" s="159">
        <f t="shared" si="1"/>
        <v>0</v>
      </c>
      <c r="I13" s="158"/>
    </row>
    <row r="14" spans="2:17" s="92" customFormat="1" ht="12.75">
      <c r="B14" s="160" t="s">
        <v>8</v>
      </c>
      <c r="C14" s="146" t="s">
        <v>117</v>
      </c>
      <c r="D14" s="139">
        <v>30</v>
      </c>
      <c r="E14" s="140"/>
      <c r="F14" s="145">
        <f t="shared" si="0"/>
        <v>0</v>
      </c>
      <c r="G14" s="161"/>
      <c r="H14" s="159">
        <f t="shared" si="1"/>
        <v>0</v>
      </c>
      <c r="I14" s="158"/>
    </row>
    <row r="15" spans="2:17" s="92" customFormat="1" ht="280.5">
      <c r="B15" s="160" t="s">
        <v>16</v>
      </c>
      <c r="C15" s="142" t="s">
        <v>17</v>
      </c>
      <c r="D15" s="139">
        <v>3</v>
      </c>
      <c r="E15" s="140"/>
      <c r="F15" s="147">
        <f t="shared" si="0"/>
        <v>0</v>
      </c>
      <c r="G15" s="161"/>
      <c r="H15" s="159">
        <f t="shared" si="1"/>
        <v>0</v>
      </c>
      <c r="I15" s="158"/>
      <c r="Q15" s="162"/>
    </row>
    <row r="16" spans="2:17" s="92" customFormat="1" ht="12.75">
      <c r="B16" s="160" t="s">
        <v>18</v>
      </c>
      <c r="C16" s="142" t="s">
        <v>19</v>
      </c>
      <c r="D16" s="139">
        <v>20</v>
      </c>
      <c r="E16" s="147"/>
      <c r="F16" s="147">
        <f t="shared" si="0"/>
        <v>0</v>
      </c>
      <c r="G16" s="161"/>
      <c r="H16" s="159">
        <f t="shared" si="1"/>
        <v>0</v>
      </c>
      <c r="I16" s="158"/>
    </row>
    <row r="17" spans="2:9" s="92" customFormat="1" ht="12.75">
      <c r="B17" s="160" t="s">
        <v>20</v>
      </c>
      <c r="C17" s="142" t="s">
        <v>21</v>
      </c>
      <c r="D17" s="139">
        <v>20</v>
      </c>
      <c r="E17" s="147"/>
      <c r="F17" s="147">
        <f t="shared" si="0"/>
        <v>0</v>
      </c>
      <c r="G17" s="161"/>
      <c r="H17" s="159">
        <f t="shared" si="1"/>
        <v>0</v>
      </c>
      <c r="I17" s="158"/>
    </row>
    <row r="18" spans="2:9" s="92" customFormat="1" ht="12.75">
      <c r="B18" s="160" t="s">
        <v>22</v>
      </c>
      <c r="C18" s="142" t="s">
        <v>23</v>
      </c>
      <c r="D18" s="139">
        <v>100</v>
      </c>
      <c r="E18" s="147"/>
      <c r="F18" s="147">
        <f t="shared" si="0"/>
        <v>0</v>
      </c>
      <c r="G18" s="161"/>
      <c r="H18" s="159">
        <f t="shared" si="1"/>
        <v>0</v>
      </c>
      <c r="I18" s="158"/>
    </row>
    <row r="19" spans="2:9" s="92" customFormat="1" ht="12.75">
      <c r="B19" s="171" t="s">
        <v>24</v>
      </c>
      <c r="C19" s="171"/>
      <c r="D19" s="171"/>
      <c r="E19" s="163" t="s">
        <v>8</v>
      </c>
      <c r="F19" s="163">
        <f>SUM(F8:F18)</f>
        <v>0</v>
      </c>
      <c r="G19" s="164" t="s">
        <v>8</v>
      </c>
      <c r="H19" s="157">
        <f>SUM(H8:H18)</f>
        <v>0</v>
      </c>
      <c r="I19" s="158"/>
    </row>
    <row r="20" spans="2:9" s="92" customFormat="1" ht="12.75">
      <c r="B20" s="150"/>
      <c r="C20" s="150"/>
      <c r="D20" s="165"/>
      <c r="E20" s="166"/>
      <c r="F20" s="167"/>
      <c r="G20" s="168"/>
      <c r="H20" s="169"/>
    </row>
    <row r="21" spans="2:9" s="92" customFormat="1" ht="15.75" customHeight="1">
      <c r="B21" s="172" t="s">
        <v>25</v>
      </c>
      <c r="C21" s="172"/>
      <c r="D21" s="172"/>
      <c r="E21" s="172"/>
      <c r="F21" s="172"/>
      <c r="G21" s="172"/>
      <c r="H21" s="166"/>
    </row>
    <row r="22" spans="2:9" s="92" customFormat="1" ht="12.75">
      <c r="B22" s="173" t="s">
        <v>115</v>
      </c>
      <c r="C22" s="173"/>
      <c r="D22" s="173"/>
      <c r="E22" s="173"/>
      <c r="F22" s="173"/>
      <c r="G22" s="173"/>
      <c r="H22" s="173"/>
    </row>
    <row r="23" spans="2:9">
      <c r="B23" s="2"/>
      <c r="C23" s="2"/>
      <c r="D23" s="3"/>
      <c r="E23" s="3"/>
      <c r="F23" s="3"/>
      <c r="G23" s="3"/>
      <c r="H23" s="3"/>
    </row>
    <row r="24" spans="2:9">
      <c r="B24" s="4"/>
      <c r="C24" s="4"/>
      <c r="D24" s="4"/>
      <c r="E24" s="1"/>
      <c r="F24" s="1"/>
      <c r="G24" s="1"/>
      <c r="H24" s="1"/>
    </row>
    <row r="25" spans="2:9">
      <c r="B25" s="4"/>
      <c r="C25" s="4"/>
      <c r="D25" s="4"/>
      <c r="E25" s="1"/>
      <c r="F25" s="1"/>
      <c r="G25" s="1"/>
      <c r="H25" s="1"/>
    </row>
    <row r="26" spans="2:9">
      <c r="B26" s="4"/>
      <c r="C26" s="4"/>
      <c r="D26" s="4"/>
      <c r="E26" s="1"/>
      <c r="F26" s="1"/>
      <c r="G26" s="1"/>
      <c r="H26" s="1"/>
    </row>
    <row r="27" spans="2:9">
      <c r="B27" s="4"/>
      <c r="C27" s="4"/>
      <c r="D27" s="4"/>
      <c r="E27" s="1"/>
      <c r="F27" s="1"/>
      <c r="G27" s="1"/>
      <c r="H27" s="1"/>
    </row>
    <row r="28" spans="2:9">
      <c r="B28" s="4"/>
      <c r="C28" s="4"/>
      <c r="D28" s="4"/>
      <c r="E28" s="4"/>
      <c r="F28" s="4"/>
      <c r="G28" s="1"/>
      <c r="H28" s="1"/>
    </row>
  </sheetData>
  <mergeCells count="5">
    <mergeCell ref="B4:E4"/>
    <mergeCell ref="B19:D19"/>
    <mergeCell ref="B21:G21"/>
    <mergeCell ref="B22:H22"/>
    <mergeCell ref="G2:I4"/>
  </mergeCells>
  <pageMargins left="0.7" right="0.7" top="0.75" bottom="0.75" header="0.3" footer="0.3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07CD-6C99-4835-BE04-15EDEEDF2135}">
  <sheetPr>
    <pageSetUpPr fitToPage="1"/>
  </sheetPr>
  <dimension ref="A4:I15"/>
  <sheetViews>
    <sheetView workbookViewId="0">
      <selection activeCell="M12" sqref="M12"/>
    </sheetView>
  </sheetViews>
  <sheetFormatPr defaultRowHeight="15"/>
  <cols>
    <col min="1" max="1" width="6" customWidth="1"/>
    <col min="2" max="2" width="35.5703125" customWidth="1"/>
    <col min="5" max="5" width="12.140625" customWidth="1"/>
    <col min="6" max="6" width="12.28515625" customWidth="1"/>
    <col min="8" max="8" width="17.140625" customWidth="1"/>
    <col min="9" max="9" width="19.5703125" customWidth="1"/>
  </cols>
  <sheetData>
    <row r="4" spans="1:9">
      <c r="G4" s="177" t="s">
        <v>119</v>
      </c>
      <c r="H4" s="177"/>
      <c r="I4" s="177"/>
    </row>
    <row r="5" spans="1:9">
      <c r="G5" s="177"/>
      <c r="H5" s="177"/>
      <c r="I5" s="177"/>
    </row>
    <row r="6" spans="1:9">
      <c r="A6" s="5"/>
      <c r="B6" s="5"/>
      <c r="C6" s="5"/>
      <c r="D6" s="5"/>
      <c r="E6" s="5"/>
      <c r="F6" s="96"/>
      <c r="G6" s="177"/>
      <c r="H6" s="177"/>
      <c r="I6" s="177"/>
    </row>
    <row r="7" spans="1:9" s="108" customFormat="1" ht="12.75">
      <c r="A7" s="132" t="s">
        <v>136</v>
      </c>
      <c r="B7" s="133"/>
      <c r="C7" s="133"/>
      <c r="D7" s="133"/>
      <c r="E7" s="133"/>
      <c r="F7" s="132"/>
      <c r="G7" s="177"/>
      <c r="H7" s="177"/>
      <c r="I7" s="177"/>
    </row>
    <row r="9" spans="1:9" ht="72" customHeight="1">
      <c r="A9" s="30" t="s">
        <v>33</v>
      </c>
      <c r="B9" s="30" t="s">
        <v>34</v>
      </c>
      <c r="C9" s="30" t="s">
        <v>35</v>
      </c>
      <c r="D9" s="30" t="s">
        <v>36</v>
      </c>
      <c r="E9" s="31" t="s">
        <v>50</v>
      </c>
      <c r="F9" s="31" t="s">
        <v>37</v>
      </c>
      <c r="G9" s="30" t="s">
        <v>94</v>
      </c>
      <c r="H9" s="31" t="s">
        <v>38</v>
      </c>
      <c r="I9" s="29" t="s">
        <v>113</v>
      </c>
    </row>
    <row r="10" spans="1:9" ht="76.5">
      <c r="A10" s="7">
        <v>1</v>
      </c>
      <c r="B10" s="36" t="s">
        <v>112</v>
      </c>
      <c r="C10" s="7" t="s">
        <v>30</v>
      </c>
      <c r="D10" s="7">
        <v>30</v>
      </c>
      <c r="E10" s="8"/>
      <c r="F10" s="97">
        <f>D10*E10</f>
        <v>0</v>
      </c>
      <c r="G10" s="98"/>
      <c r="H10" s="97">
        <f>F10*(1+G10)</f>
        <v>0</v>
      </c>
      <c r="I10" s="12"/>
    </row>
    <row r="11" spans="1:9">
      <c r="A11" s="33"/>
      <c r="B11" s="175" t="s">
        <v>32</v>
      </c>
      <c r="C11" s="175"/>
      <c r="D11" s="175"/>
      <c r="E11" s="33" t="s">
        <v>8</v>
      </c>
      <c r="F11" s="34">
        <f>SUM(F10)</f>
        <v>0</v>
      </c>
      <c r="G11" s="32" t="s">
        <v>39</v>
      </c>
      <c r="H11" s="34">
        <f>SUM(H10)</f>
        <v>0</v>
      </c>
      <c r="I11" s="35" t="s">
        <v>8</v>
      </c>
    </row>
    <row r="12" spans="1:9" ht="144.75" customHeight="1">
      <c r="A12" s="176" t="s">
        <v>133</v>
      </c>
      <c r="B12" s="176"/>
      <c r="C12" s="176"/>
      <c r="D12" s="176"/>
      <c r="E12" s="176"/>
      <c r="F12" s="176"/>
      <c r="G12" s="176"/>
      <c r="H12" s="176"/>
      <c r="I12" s="176"/>
    </row>
    <row r="15" spans="1:9" ht="15.75">
      <c r="B15" s="9"/>
      <c r="E15" s="9"/>
    </row>
  </sheetData>
  <mergeCells count="3">
    <mergeCell ref="B11:D11"/>
    <mergeCell ref="A12:I12"/>
    <mergeCell ref="G4:I7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B93AA-2FE2-4ED8-AB69-A5776875FDCC}">
  <sheetPr>
    <pageSetUpPr fitToPage="1"/>
  </sheetPr>
  <dimension ref="A2:I21"/>
  <sheetViews>
    <sheetView workbookViewId="0">
      <selection activeCell="O8" sqref="O8"/>
    </sheetView>
  </sheetViews>
  <sheetFormatPr defaultRowHeight="15"/>
  <cols>
    <col min="1" max="1" width="6.28515625" customWidth="1"/>
    <col min="2" max="2" width="56" customWidth="1"/>
    <col min="5" max="5" width="13.5703125" customWidth="1"/>
    <col min="6" max="6" width="15.7109375" customWidth="1"/>
    <col min="8" max="8" width="13.7109375" customWidth="1"/>
    <col min="9" max="9" width="33" customWidth="1"/>
  </cols>
  <sheetData>
    <row r="2" spans="1:9">
      <c r="I2" s="174" t="s">
        <v>120</v>
      </c>
    </row>
    <row r="3" spans="1:9">
      <c r="I3" s="174"/>
    </row>
    <row r="4" spans="1:9">
      <c r="I4" s="174"/>
    </row>
    <row r="5" spans="1:9">
      <c r="I5" s="174"/>
    </row>
    <row r="6" spans="1:9">
      <c r="A6" s="10" t="s">
        <v>137</v>
      </c>
      <c r="B6" s="10"/>
      <c r="C6" s="10"/>
      <c r="D6" s="10"/>
      <c r="E6" s="10"/>
      <c r="F6" s="10"/>
      <c r="G6" s="10"/>
      <c r="H6" s="10"/>
      <c r="I6" s="11"/>
    </row>
    <row r="7" spans="1:9" ht="66" customHeight="1">
      <c r="A7" s="37" t="s">
        <v>33</v>
      </c>
      <c r="B7" s="29" t="s">
        <v>40</v>
      </c>
      <c r="C7" s="37" t="s">
        <v>27</v>
      </c>
      <c r="D7" s="37" t="s">
        <v>36</v>
      </c>
      <c r="E7" s="29" t="s">
        <v>3</v>
      </c>
      <c r="F7" s="29" t="s">
        <v>121</v>
      </c>
      <c r="G7" s="37" t="s">
        <v>122</v>
      </c>
      <c r="H7" s="29" t="s">
        <v>123</v>
      </c>
      <c r="I7" s="29" t="s">
        <v>130</v>
      </c>
    </row>
    <row r="8" spans="1:9" ht="204">
      <c r="A8" s="13" t="s">
        <v>29</v>
      </c>
      <c r="B8" s="28" t="s">
        <v>41</v>
      </c>
      <c r="C8" s="13" t="s">
        <v>42</v>
      </c>
      <c r="D8" s="13">
        <v>8</v>
      </c>
      <c r="E8" s="15"/>
      <c r="F8" s="16">
        <f>D8*E8</f>
        <v>0</v>
      </c>
      <c r="G8" s="99"/>
      <c r="H8" s="16">
        <f>F8*(G8+1)</f>
        <v>0</v>
      </c>
      <c r="I8" s="17"/>
    </row>
    <row r="9" spans="1:9" ht="159.75" customHeight="1">
      <c r="A9" s="13" t="s">
        <v>11</v>
      </c>
      <c r="B9" s="14" t="s">
        <v>43</v>
      </c>
      <c r="C9" s="13" t="s">
        <v>42</v>
      </c>
      <c r="D9" s="13">
        <v>8</v>
      </c>
      <c r="E9" s="93"/>
      <c r="F9" s="16">
        <f>D9*E9</f>
        <v>0</v>
      </c>
      <c r="G9" s="99"/>
      <c r="H9" s="16">
        <f>F9*(G9+1)</f>
        <v>0</v>
      </c>
      <c r="I9" s="18"/>
    </row>
    <row r="10" spans="1:9">
      <c r="A10" s="179" t="s">
        <v>32</v>
      </c>
      <c r="B10" s="180"/>
      <c r="C10" s="19" t="s">
        <v>8</v>
      </c>
      <c r="D10" s="19" t="s">
        <v>8</v>
      </c>
      <c r="E10" s="19" t="s">
        <v>8</v>
      </c>
      <c r="F10" s="94">
        <f>SUM(F8:F9)</f>
        <v>0</v>
      </c>
      <c r="G10" s="94" t="s">
        <v>8</v>
      </c>
      <c r="H10" s="94">
        <f t="shared" ref="H10" si="0">SUM(H8:H9)</f>
        <v>0</v>
      </c>
      <c r="I10" s="20" t="s">
        <v>8</v>
      </c>
    </row>
    <row r="11" spans="1:9">
      <c r="A11" s="21"/>
      <c r="B11" s="21"/>
      <c r="C11" s="21"/>
      <c r="D11" s="21"/>
      <c r="E11" s="21"/>
      <c r="F11" s="21"/>
      <c r="G11" s="21"/>
      <c r="H11" s="21"/>
      <c r="I11" s="22"/>
    </row>
    <row r="12" spans="1:9">
      <c r="A12" s="21"/>
      <c r="B12" s="23" t="s">
        <v>44</v>
      </c>
      <c r="C12" s="23"/>
      <c r="D12" s="23"/>
      <c r="E12" s="23"/>
      <c r="F12" s="23"/>
      <c r="G12" s="23"/>
      <c r="H12" s="23"/>
      <c r="I12" s="24"/>
    </row>
    <row r="13" spans="1:9">
      <c r="A13" s="21"/>
      <c r="B13" s="23" t="s">
        <v>45</v>
      </c>
      <c r="C13" s="23"/>
      <c r="D13" s="23"/>
      <c r="E13" s="23"/>
      <c r="F13" s="23"/>
      <c r="G13" s="23"/>
      <c r="H13" s="23"/>
      <c r="I13" s="24"/>
    </row>
    <row r="14" spans="1:9">
      <c r="A14" s="21"/>
      <c r="B14" s="23" t="s">
        <v>46</v>
      </c>
      <c r="C14" s="23"/>
      <c r="D14" s="23"/>
      <c r="E14" s="23"/>
      <c r="F14" s="23"/>
      <c r="G14" s="23"/>
      <c r="H14" s="23"/>
      <c r="I14" s="24"/>
    </row>
    <row r="15" spans="1:9">
      <c r="A15" s="21"/>
      <c r="B15" s="23" t="s">
        <v>47</v>
      </c>
      <c r="C15" s="23"/>
      <c r="D15" s="23"/>
      <c r="E15" s="23"/>
      <c r="F15" s="23"/>
      <c r="G15" s="23"/>
      <c r="H15" s="23"/>
      <c r="I15" s="24"/>
    </row>
    <row r="16" spans="1:9">
      <c r="A16" s="21"/>
      <c r="B16" s="23" t="s">
        <v>48</v>
      </c>
      <c r="C16" s="23"/>
      <c r="D16" s="23"/>
      <c r="E16" s="23"/>
      <c r="F16" s="23"/>
      <c r="G16" s="23"/>
      <c r="H16" s="23"/>
      <c r="I16" s="24"/>
    </row>
    <row r="17" spans="1:9" s="6" customFormat="1" ht="51" customHeight="1">
      <c r="A17" s="22"/>
      <c r="B17" s="181" t="s">
        <v>134</v>
      </c>
      <c r="C17" s="181"/>
      <c r="D17" s="181"/>
      <c r="E17" s="181"/>
      <c r="F17" s="181"/>
      <c r="G17" s="181"/>
      <c r="H17" s="24"/>
      <c r="I17" s="24"/>
    </row>
    <row r="18" spans="1:9">
      <c r="A18" s="21"/>
      <c r="B18" s="23" t="s">
        <v>49</v>
      </c>
      <c r="C18" s="23"/>
      <c r="D18" s="23"/>
      <c r="E18" s="23"/>
      <c r="F18" s="23"/>
      <c r="G18" s="23"/>
      <c r="H18" s="23"/>
      <c r="I18" s="24"/>
    </row>
    <row r="19" spans="1:9">
      <c r="A19" s="21"/>
      <c r="B19" s="25"/>
      <c r="C19" s="21"/>
      <c r="D19" s="21"/>
      <c r="E19" s="21"/>
      <c r="F19" s="21"/>
      <c r="G19" s="21"/>
      <c r="H19" s="21"/>
      <c r="I19" s="22"/>
    </row>
    <row r="20" spans="1:9">
      <c r="A20" s="26"/>
      <c r="B20" s="26"/>
      <c r="C20" s="26"/>
      <c r="D20" s="26"/>
      <c r="E20" s="178"/>
      <c r="F20" s="178"/>
      <c r="G20" s="178"/>
      <c r="H20" s="178"/>
      <c r="I20" s="27"/>
    </row>
    <row r="21" spans="1:9">
      <c r="A21" s="21"/>
      <c r="B21" s="21"/>
      <c r="C21" s="21"/>
      <c r="D21" s="21"/>
      <c r="E21" s="21"/>
      <c r="F21" s="21"/>
      <c r="G21" s="21"/>
      <c r="H21" s="21"/>
      <c r="I21" s="22"/>
    </row>
  </sheetData>
  <mergeCells count="5">
    <mergeCell ref="E20:F20"/>
    <mergeCell ref="G20:H20"/>
    <mergeCell ref="A10:B10"/>
    <mergeCell ref="I2:I5"/>
    <mergeCell ref="B17:G17"/>
  </mergeCells>
  <pageMargins left="0.7" right="0.7" top="0.75" bottom="0.75" header="0.3" footer="0.3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A376D-28E4-463E-A38C-AD424BFC42D0}">
  <sheetPr>
    <pageSetUpPr fitToPage="1"/>
  </sheetPr>
  <dimension ref="A4:J33"/>
  <sheetViews>
    <sheetView workbookViewId="0">
      <selection activeCell="M15" sqref="M15"/>
    </sheetView>
  </sheetViews>
  <sheetFormatPr defaultRowHeight="15"/>
  <cols>
    <col min="2" max="2" width="41.7109375" customWidth="1"/>
    <col min="6" max="7" width="15.5703125" customWidth="1"/>
    <col min="9" max="9" width="15.42578125" customWidth="1"/>
    <col min="10" max="10" width="27.5703125" customWidth="1"/>
  </cols>
  <sheetData>
    <row r="4" spans="1:10" s="108" customFormat="1" ht="12.75">
      <c r="A4" s="49" t="s">
        <v>138</v>
      </c>
    </row>
    <row r="5" spans="1:10">
      <c r="H5" s="174" t="s">
        <v>119</v>
      </c>
      <c r="I5" s="174"/>
      <c r="J5" s="174"/>
    </row>
    <row r="6" spans="1:10">
      <c r="A6" s="192"/>
      <c r="B6" s="192"/>
      <c r="H6" s="174"/>
      <c r="I6" s="174"/>
      <c r="J6" s="174"/>
    </row>
    <row r="7" spans="1:10">
      <c r="H7" s="174"/>
      <c r="I7" s="174"/>
      <c r="J7" s="174"/>
    </row>
    <row r="8" spans="1:10" ht="15.75" thickBot="1"/>
    <row r="9" spans="1:10" ht="39" thickBot="1">
      <c r="A9" s="110" t="s">
        <v>33</v>
      </c>
      <c r="B9" s="111" t="s">
        <v>51</v>
      </c>
      <c r="C9" s="111" t="s">
        <v>52</v>
      </c>
      <c r="D9" s="112" t="s">
        <v>36</v>
      </c>
      <c r="E9" s="112" t="s">
        <v>53</v>
      </c>
      <c r="F9" s="111" t="s">
        <v>3</v>
      </c>
      <c r="G9" s="111" t="s">
        <v>4</v>
      </c>
      <c r="H9" s="112" t="s">
        <v>28</v>
      </c>
      <c r="I9" s="111" t="s">
        <v>6</v>
      </c>
      <c r="J9" s="111" t="s">
        <v>130</v>
      </c>
    </row>
    <row r="10" spans="1:10" ht="15.75" thickBot="1">
      <c r="A10" s="184">
        <v>1</v>
      </c>
      <c r="B10" s="113" t="s">
        <v>54</v>
      </c>
      <c r="C10" s="114"/>
      <c r="D10" s="115"/>
      <c r="E10" s="115"/>
      <c r="F10" s="115"/>
      <c r="G10" s="115"/>
      <c r="H10" s="115"/>
      <c r="I10" s="115"/>
      <c r="J10" s="115"/>
    </row>
    <row r="11" spans="1:10" ht="39" thickBot="1">
      <c r="A11" s="185"/>
      <c r="B11" s="116" t="s">
        <v>55</v>
      </c>
      <c r="C11" s="117" t="s">
        <v>56</v>
      </c>
      <c r="D11" s="118">
        <v>3</v>
      </c>
      <c r="E11" s="118" t="s">
        <v>30</v>
      </c>
      <c r="F11" s="119"/>
      <c r="G11" s="119">
        <f>D11*F11</f>
        <v>0</v>
      </c>
      <c r="H11" s="120"/>
      <c r="I11" s="119">
        <f>G11*(1+H11)</f>
        <v>0</v>
      </c>
      <c r="J11" s="118"/>
    </row>
    <row r="12" spans="1:10" ht="15.75" thickBot="1">
      <c r="A12" s="184">
        <v>2</v>
      </c>
      <c r="B12" s="113" t="s">
        <v>57</v>
      </c>
      <c r="C12" s="121"/>
      <c r="D12" s="115"/>
      <c r="E12" s="115"/>
      <c r="F12" s="115"/>
      <c r="G12" s="115"/>
      <c r="H12" s="115"/>
      <c r="I12" s="115"/>
      <c r="J12" s="115"/>
    </row>
    <row r="13" spans="1:10" ht="26.25" thickBot="1">
      <c r="A13" s="185"/>
      <c r="B13" s="116" t="s">
        <v>58</v>
      </c>
      <c r="C13" s="117" t="s">
        <v>59</v>
      </c>
      <c r="D13" s="118">
        <v>3</v>
      </c>
      <c r="E13" s="118" t="s">
        <v>30</v>
      </c>
      <c r="F13" s="119"/>
      <c r="G13" s="119">
        <f>F13*D13</f>
        <v>0</v>
      </c>
      <c r="H13" s="120"/>
      <c r="I13" s="119">
        <f>G13*(1+H13)</f>
        <v>0</v>
      </c>
      <c r="J13" s="118"/>
    </row>
    <row r="14" spans="1:10" ht="15.75" thickBot="1">
      <c r="A14" s="184">
        <v>3</v>
      </c>
      <c r="B14" s="113" t="s">
        <v>60</v>
      </c>
      <c r="C14" s="121"/>
      <c r="D14" s="115"/>
      <c r="E14" s="115"/>
      <c r="F14" s="115"/>
      <c r="G14" s="115"/>
      <c r="H14" s="115"/>
      <c r="I14" s="115"/>
      <c r="J14" s="115"/>
    </row>
    <row r="15" spans="1:10" ht="77.25" thickBot="1">
      <c r="A15" s="185"/>
      <c r="B15" s="116" t="s">
        <v>61</v>
      </c>
      <c r="C15" s="117" t="s">
        <v>62</v>
      </c>
      <c r="D15" s="118">
        <v>5</v>
      </c>
      <c r="E15" s="118" t="s">
        <v>30</v>
      </c>
      <c r="F15" s="119"/>
      <c r="G15" s="119">
        <f>F15*D15</f>
        <v>0</v>
      </c>
      <c r="H15" s="120"/>
      <c r="I15" s="119">
        <f>G15*(1+H15)</f>
        <v>0</v>
      </c>
      <c r="J15" s="118"/>
    </row>
    <row r="16" spans="1:10" ht="15.75" thickBot="1">
      <c r="A16" s="184">
        <v>4</v>
      </c>
      <c r="B16" s="122" t="s">
        <v>63</v>
      </c>
      <c r="C16" s="121"/>
      <c r="D16" s="115"/>
      <c r="E16" s="115"/>
      <c r="F16" s="115"/>
      <c r="G16" s="115"/>
      <c r="H16" s="115"/>
      <c r="I16" s="115"/>
      <c r="J16" s="115"/>
    </row>
    <row r="17" spans="1:10" ht="64.5" thickBot="1">
      <c r="A17" s="185"/>
      <c r="B17" s="116" t="s">
        <v>64</v>
      </c>
      <c r="C17" s="117" t="s">
        <v>65</v>
      </c>
      <c r="D17" s="118">
        <v>5</v>
      </c>
      <c r="E17" s="118" t="s">
        <v>30</v>
      </c>
      <c r="F17" s="119"/>
      <c r="G17" s="119">
        <f>F17*D17</f>
        <v>0</v>
      </c>
      <c r="H17" s="120"/>
      <c r="I17" s="119">
        <f>G17*(1+H17)</f>
        <v>0</v>
      </c>
      <c r="J17" s="118"/>
    </row>
    <row r="18" spans="1:10" ht="15.75" thickBot="1">
      <c r="A18" s="184">
        <v>5</v>
      </c>
      <c r="B18" s="123" t="s">
        <v>66</v>
      </c>
      <c r="C18" s="121"/>
      <c r="D18" s="115"/>
      <c r="E18" s="115"/>
      <c r="F18" s="115"/>
      <c r="G18" s="115"/>
      <c r="H18" s="115"/>
      <c r="I18" s="115"/>
      <c r="J18" s="115"/>
    </row>
    <row r="19" spans="1:10" ht="64.5" thickBot="1">
      <c r="A19" s="185"/>
      <c r="B19" s="116" t="s">
        <v>67</v>
      </c>
      <c r="C19" s="117" t="s">
        <v>68</v>
      </c>
      <c r="D19" s="118">
        <v>12</v>
      </c>
      <c r="E19" s="118" t="s">
        <v>30</v>
      </c>
      <c r="F19" s="119"/>
      <c r="G19" s="119">
        <f>F19*D19</f>
        <v>0</v>
      </c>
      <c r="H19" s="120"/>
      <c r="I19" s="119">
        <f>G19*(1+H19)</f>
        <v>0</v>
      </c>
      <c r="J19" s="118"/>
    </row>
    <row r="20" spans="1:10" ht="15.75" thickBot="1">
      <c r="A20" s="184">
        <v>6</v>
      </c>
      <c r="B20" s="122" t="s">
        <v>69</v>
      </c>
      <c r="C20" s="121"/>
      <c r="D20" s="115"/>
      <c r="E20" s="115"/>
      <c r="F20" s="115"/>
      <c r="G20" s="115"/>
      <c r="H20" s="115"/>
      <c r="I20" s="115"/>
      <c r="J20" s="115"/>
    </row>
    <row r="21" spans="1:10" ht="77.25" thickBot="1">
      <c r="A21" s="185"/>
      <c r="B21" s="124" t="s">
        <v>70</v>
      </c>
      <c r="C21" s="117" t="s">
        <v>71</v>
      </c>
      <c r="D21" s="118">
        <v>45</v>
      </c>
      <c r="E21" s="118" t="s">
        <v>30</v>
      </c>
      <c r="F21" s="119"/>
      <c r="G21" s="119">
        <f>F21*D21</f>
        <v>0</v>
      </c>
      <c r="H21" s="120"/>
      <c r="I21" s="119">
        <f>G21*(1+H21)</f>
        <v>0</v>
      </c>
      <c r="J21" s="118"/>
    </row>
    <row r="22" spans="1:10" ht="15.75" thickBot="1">
      <c r="A22" s="184">
        <v>7</v>
      </c>
      <c r="B22" s="125" t="s">
        <v>72</v>
      </c>
      <c r="C22" s="121"/>
      <c r="D22" s="115"/>
      <c r="E22" s="115"/>
      <c r="F22" s="115"/>
      <c r="G22" s="115"/>
      <c r="H22" s="115"/>
      <c r="I22" s="115"/>
      <c r="J22" s="115"/>
    </row>
    <row r="23" spans="1:10" ht="48" customHeight="1" thickBot="1">
      <c r="A23" s="185"/>
      <c r="B23" s="124" t="s">
        <v>73</v>
      </c>
      <c r="C23" s="117" t="s">
        <v>74</v>
      </c>
      <c r="D23" s="118">
        <v>10</v>
      </c>
      <c r="E23" s="118" t="s">
        <v>30</v>
      </c>
      <c r="F23" s="119"/>
      <c r="G23" s="119">
        <f>D23*F23</f>
        <v>0</v>
      </c>
      <c r="H23" s="120"/>
      <c r="I23" s="119">
        <f>G23*(1+H23)</f>
        <v>0</v>
      </c>
      <c r="J23" s="117"/>
    </row>
    <row r="24" spans="1:10" ht="26.25" thickBot="1">
      <c r="A24" s="186">
        <v>8</v>
      </c>
      <c r="B24" s="126" t="s">
        <v>75</v>
      </c>
      <c r="C24" s="114"/>
      <c r="D24" s="115"/>
      <c r="E24" s="115"/>
      <c r="F24" s="115"/>
      <c r="G24" s="115"/>
      <c r="H24" s="115"/>
      <c r="I24" s="115"/>
      <c r="J24" s="115"/>
    </row>
    <row r="25" spans="1:10" ht="51.75" thickBot="1">
      <c r="A25" s="187"/>
      <c r="B25" s="117" t="s">
        <v>116</v>
      </c>
      <c r="C25" s="117" t="s">
        <v>8</v>
      </c>
      <c r="D25" s="118">
        <v>3</v>
      </c>
      <c r="E25" s="118" t="s">
        <v>76</v>
      </c>
      <c r="F25" s="127"/>
      <c r="G25" s="127">
        <f>D25*F25</f>
        <v>0</v>
      </c>
      <c r="H25" s="120"/>
      <c r="I25" s="127">
        <f>G25*(1+H25)</f>
        <v>0</v>
      </c>
      <c r="J25" s="118"/>
    </row>
    <row r="26" spans="1:10" ht="26.25" thickBot="1">
      <c r="A26" s="188">
        <v>9</v>
      </c>
      <c r="B26" s="126" t="s">
        <v>77</v>
      </c>
      <c r="C26" s="114"/>
      <c r="D26" s="115"/>
      <c r="E26" s="115"/>
      <c r="F26" s="115"/>
      <c r="G26" s="115"/>
      <c r="H26" s="115"/>
      <c r="I26" s="115"/>
      <c r="J26" s="115"/>
    </row>
    <row r="27" spans="1:10" ht="39" thickBot="1">
      <c r="A27" s="187"/>
      <c r="B27" s="117" t="s">
        <v>78</v>
      </c>
      <c r="C27" s="117" t="s">
        <v>8</v>
      </c>
      <c r="D27" s="118">
        <v>15</v>
      </c>
      <c r="E27" s="118" t="s">
        <v>76</v>
      </c>
      <c r="F27" s="127"/>
      <c r="G27" s="127">
        <f>D27*F27</f>
        <v>0</v>
      </c>
      <c r="H27" s="120"/>
      <c r="I27" s="127">
        <f>G27*(1+H27)</f>
        <v>0</v>
      </c>
      <c r="J27" s="118"/>
    </row>
    <row r="28" spans="1:10" ht="15.75" thickBot="1">
      <c r="A28" s="189" t="s">
        <v>32</v>
      </c>
      <c r="B28" s="190"/>
      <c r="C28" s="191"/>
      <c r="D28" s="128" t="s">
        <v>39</v>
      </c>
      <c r="E28" s="128" t="s">
        <v>39</v>
      </c>
      <c r="F28" s="128" t="s">
        <v>39</v>
      </c>
      <c r="G28" s="129">
        <f>G11+G13+G15+G17++G21+G19+G23+G25+G27</f>
        <v>0</v>
      </c>
      <c r="H28" s="128" t="s">
        <v>39</v>
      </c>
      <c r="I28" s="130">
        <f>SUM(I11:I27)</f>
        <v>0</v>
      </c>
      <c r="J28" s="128" t="s">
        <v>39</v>
      </c>
    </row>
    <row r="29" spans="1:10">
      <c r="A29" s="108"/>
      <c r="B29" s="108"/>
      <c r="C29" s="108"/>
      <c r="D29" s="108"/>
      <c r="E29" s="108"/>
      <c r="F29" s="108"/>
      <c r="G29" s="131"/>
      <c r="H29" s="108"/>
      <c r="I29" s="108"/>
      <c r="J29" s="108"/>
    </row>
    <row r="30" spans="1:10" ht="24" customHeight="1">
      <c r="A30" s="182" t="s">
        <v>114</v>
      </c>
      <c r="B30" s="182"/>
      <c r="C30" s="182"/>
      <c r="D30" s="182"/>
      <c r="E30" s="182"/>
      <c r="F30" s="182"/>
      <c r="G30" s="182"/>
      <c r="H30" s="182"/>
      <c r="I30" s="108"/>
      <c r="J30" s="108"/>
    </row>
    <row r="31" spans="1:10">
      <c r="A31" s="38"/>
    </row>
    <row r="32" spans="1:10">
      <c r="A32" s="183"/>
      <c r="B32" s="183"/>
      <c r="F32" s="39"/>
    </row>
    <row r="33" spans="1:1">
      <c r="A33" s="38"/>
    </row>
  </sheetData>
  <mergeCells count="14">
    <mergeCell ref="H5:J7"/>
    <mergeCell ref="A16:A17"/>
    <mergeCell ref="A6:B6"/>
    <mergeCell ref="A10:A11"/>
    <mergeCell ref="A12:A13"/>
    <mergeCell ref="A14:A15"/>
    <mergeCell ref="A30:H30"/>
    <mergeCell ref="A32:B32"/>
    <mergeCell ref="A18:A19"/>
    <mergeCell ref="A20:A21"/>
    <mergeCell ref="A22:A23"/>
    <mergeCell ref="A24:A25"/>
    <mergeCell ref="A26:A27"/>
    <mergeCell ref="A28:C28"/>
  </mergeCells>
  <pageMargins left="0.7" right="0.7" top="0.75" bottom="0.75" header="0.3" footer="0.3"/>
  <pageSetup paperSize="9" scale="8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A8861-564E-41BB-A243-73575AA70E9D}">
  <sheetPr>
    <pageSetUpPr fitToPage="1"/>
  </sheetPr>
  <dimension ref="A2:I18"/>
  <sheetViews>
    <sheetView workbookViewId="0">
      <selection activeCell="L13" sqref="L13"/>
    </sheetView>
  </sheetViews>
  <sheetFormatPr defaultRowHeight="15"/>
  <cols>
    <col min="1" max="1" width="5.85546875" customWidth="1"/>
    <col min="2" max="2" width="45.28515625" customWidth="1"/>
    <col min="5" max="5" width="14.7109375" customWidth="1"/>
    <col min="6" max="6" width="16.140625" customWidth="1"/>
    <col min="8" max="8" width="16.42578125" customWidth="1"/>
    <col min="9" max="9" width="36.85546875" customWidth="1"/>
  </cols>
  <sheetData>
    <row r="2" spans="1:9">
      <c r="H2" s="174" t="s">
        <v>124</v>
      </c>
      <c r="I2" s="174"/>
    </row>
    <row r="3" spans="1:9">
      <c r="H3" s="174"/>
      <c r="I3" s="174"/>
    </row>
    <row r="4" spans="1:9">
      <c r="H4" s="174"/>
      <c r="I4" s="174"/>
    </row>
    <row r="5" spans="1:9">
      <c r="H5" s="174"/>
      <c r="I5" s="174"/>
    </row>
    <row r="6" spans="1:9">
      <c r="A6" s="198" t="s">
        <v>139</v>
      </c>
      <c r="B6" s="198"/>
      <c r="C6" s="198"/>
      <c r="D6" s="198"/>
      <c r="E6" s="198"/>
      <c r="F6" s="198"/>
      <c r="G6" s="198"/>
      <c r="H6" s="198"/>
      <c r="I6" s="198"/>
    </row>
    <row r="7" spans="1:9">
      <c r="A7" s="199" t="s">
        <v>0</v>
      </c>
      <c r="B7" s="199" t="s">
        <v>40</v>
      </c>
      <c r="C7" s="199" t="s">
        <v>27</v>
      </c>
      <c r="D7" s="199" t="s">
        <v>36</v>
      </c>
      <c r="E7" s="199" t="s">
        <v>125</v>
      </c>
      <c r="F7" s="199" t="s">
        <v>126</v>
      </c>
      <c r="G7" s="199" t="s">
        <v>127</v>
      </c>
      <c r="H7" s="199" t="s">
        <v>6</v>
      </c>
      <c r="I7" s="199" t="s">
        <v>131</v>
      </c>
    </row>
    <row r="8" spans="1:9">
      <c r="A8" s="200"/>
      <c r="B8" s="200"/>
      <c r="C8" s="200"/>
      <c r="D8" s="200"/>
      <c r="E8" s="200"/>
      <c r="F8" s="200"/>
      <c r="G8" s="200"/>
      <c r="H8" s="200"/>
      <c r="I8" s="200"/>
    </row>
    <row r="9" spans="1:9">
      <c r="A9" s="200"/>
      <c r="B9" s="200"/>
      <c r="C9" s="200"/>
      <c r="D9" s="200"/>
      <c r="E9" s="200"/>
      <c r="F9" s="200"/>
      <c r="G9" s="200"/>
      <c r="H9" s="200"/>
      <c r="I9" s="200"/>
    </row>
    <row r="10" spans="1:9">
      <c r="A10" s="201"/>
      <c r="B10" s="201"/>
      <c r="C10" s="201"/>
      <c r="D10" s="201"/>
      <c r="E10" s="201"/>
      <c r="F10" s="201"/>
      <c r="G10" s="201"/>
      <c r="H10" s="201"/>
      <c r="I10" s="201"/>
    </row>
    <row r="11" spans="1:9">
      <c r="A11" s="40" t="s">
        <v>29</v>
      </c>
      <c r="B11" s="41" t="s">
        <v>79</v>
      </c>
      <c r="C11" s="42" t="s">
        <v>30</v>
      </c>
      <c r="D11" s="42">
        <v>10</v>
      </c>
      <c r="E11" s="43"/>
      <c r="F11" s="100">
        <f>D11*E11</f>
        <v>0</v>
      </c>
      <c r="G11" s="44"/>
      <c r="H11" s="100">
        <f>F11*(1+G11)</f>
        <v>0</v>
      </c>
      <c r="I11" s="40"/>
    </row>
    <row r="12" spans="1:9" ht="191.25">
      <c r="A12" s="40" t="s">
        <v>11</v>
      </c>
      <c r="B12" s="45" t="s">
        <v>80</v>
      </c>
      <c r="C12" s="42" t="s">
        <v>30</v>
      </c>
      <c r="D12" s="46">
        <v>30</v>
      </c>
      <c r="E12" s="43"/>
      <c r="F12" s="100">
        <f>D12*E12</f>
        <v>0</v>
      </c>
      <c r="G12" s="44"/>
      <c r="H12" s="100">
        <f t="shared" ref="H12:H13" si="0">F12*(1+G12)</f>
        <v>0</v>
      </c>
      <c r="I12" s="40"/>
    </row>
    <row r="13" spans="1:9" ht="51">
      <c r="A13" s="40" t="s">
        <v>31</v>
      </c>
      <c r="B13" s="45" t="s">
        <v>81</v>
      </c>
      <c r="C13" s="42" t="s">
        <v>30</v>
      </c>
      <c r="D13" s="46">
        <v>5</v>
      </c>
      <c r="E13" s="43"/>
      <c r="F13" s="100">
        <f>D13*E13</f>
        <v>0</v>
      </c>
      <c r="G13" s="44"/>
      <c r="H13" s="100">
        <f t="shared" si="0"/>
        <v>0</v>
      </c>
      <c r="I13" s="40"/>
    </row>
    <row r="14" spans="1:9">
      <c r="A14" s="193" t="s">
        <v>82</v>
      </c>
      <c r="B14" s="194"/>
      <c r="C14" s="194"/>
      <c r="D14" s="194"/>
      <c r="E14" s="195"/>
      <c r="F14" s="100">
        <f>D14*E14</f>
        <v>0</v>
      </c>
      <c r="G14" s="95" t="s">
        <v>39</v>
      </c>
      <c r="H14" s="100">
        <f>H11+H12+H13</f>
        <v>0</v>
      </c>
      <c r="I14" s="95" t="s">
        <v>39</v>
      </c>
    </row>
    <row r="16" spans="1:9" ht="110.25" customHeight="1">
      <c r="B16" s="196" t="s">
        <v>135</v>
      </c>
      <c r="C16" s="196"/>
      <c r="D16" s="196"/>
      <c r="E16" s="196"/>
      <c r="F16" s="196"/>
      <c r="G16" s="196"/>
      <c r="H16" s="196"/>
      <c r="I16" s="196"/>
    </row>
    <row r="17" spans="2:8">
      <c r="B17" s="47"/>
    </row>
    <row r="18" spans="2:8">
      <c r="B18" s="48"/>
      <c r="G18" s="197"/>
      <c r="H18" s="197"/>
    </row>
  </sheetData>
  <mergeCells count="14">
    <mergeCell ref="H2:I5"/>
    <mergeCell ref="A14:E14"/>
    <mergeCell ref="B16:I16"/>
    <mergeCell ref="G18:H18"/>
    <mergeCell ref="A6:I6"/>
    <mergeCell ref="A7:A10"/>
    <mergeCell ref="B7:B10"/>
    <mergeCell ref="C7:C10"/>
    <mergeCell ref="D7:D10"/>
    <mergeCell ref="E7:E10"/>
    <mergeCell ref="F7:F10"/>
    <mergeCell ref="G7:G10"/>
    <mergeCell ref="H7:H10"/>
    <mergeCell ref="I7:I10"/>
  </mergeCells>
  <pageMargins left="0.7" right="0.7" top="0.75" bottom="0.75" header="0.3" footer="0.3"/>
  <pageSetup paperSize="9" scale="8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FA9A8-4C72-4B86-BBE7-F66066051561}">
  <sheetPr>
    <pageSetUpPr fitToPage="1"/>
  </sheetPr>
  <dimension ref="A6:I21"/>
  <sheetViews>
    <sheetView topLeftCell="A4" workbookViewId="0">
      <selection activeCell="O15" sqref="O15"/>
    </sheetView>
  </sheetViews>
  <sheetFormatPr defaultRowHeight="15"/>
  <cols>
    <col min="1" max="1" width="4.28515625" customWidth="1"/>
    <col min="2" max="2" width="33" customWidth="1"/>
    <col min="5" max="5" width="13" customWidth="1"/>
    <col min="6" max="6" width="14.42578125" customWidth="1"/>
    <col min="8" max="8" width="16.42578125" customWidth="1"/>
    <col min="9" max="9" width="19" customWidth="1"/>
  </cols>
  <sheetData>
    <row r="6" spans="1:9">
      <c r="H6" s="6"/>
      <c r="I6" s="6"/>
    </row>
    <row r="7" spans="1:9" s="108" customFormat="1" ht="12.75">
      <c r="A7" s="49" t="s">
        <v>140</v>
      </c>
      <c r="H7" s="109"/>
      <c r="I7" s="109"/>
    </row>
    <row r="8" spans="1:9">
      <c r="A8" s="49"/>
      <c r="B8" s="49"/>
      <c r="C8" s="49"/>
      <c r="D8" s="49"/>
      <c r="E8" s="49"/>
      <c r="F8" s="49"/>
      <c r="G8" s="206" t="s">
        <v>128</v>
      </c>
      <c r="H8" s="206"/>
      <c r="I8" s="206"/>
    </row>
    <row r="9" spans="1:9">
      <c r="G9" s="207"/>
      <c r="H9" s="207"/>
      <c r="I9" s="207"/>
    </row>
    <row r="10" spans="1:9" ht="51">
      <c r="A10" s="50" t="s">
        <v>83</v>
      </c>
      <c r="B10" s="51" t="s">
        <v>34</v>
      </c>
      <c r="C10" s="51" t="s">
        <v>35</v>
      </c>
      <c r="D10" s="52" t="s">
        <v>36</v>
      </c>
      <c r="E10" s="101" t="s">
        <v>3</v>
      </c>
      <c r="F10" s="53" t="s">
        <v>4</v>
      </c>
      <c r="G10" s="54" t="s">
        <v>28</v>
      </c>
      <c r="H10" s="53" t="s">
        <v>6</v>
      </c>
      <c r="I10" s="51" t="s">
        <v>113</v>
      </c>
    </row>
    <row r="11" spans="1:9" ht="25.5">
      <c r="A11" s="55">
        <v>1</v>
      </c>
      <c r="B11" s="56" t="s">
        <v>84</v>
      </c>
      <c r="C11" s="57" t="s">
        <v>42</v>
      </c>
      <c r="D11" s="58">
        <v>10</v>
      </c>
      <c r="E11" s="59"/>
      <c r="F11" s="102">
        <f>D11*E11</f>
        <v>0</v>
      </c>
      <c r="G11" s="60"/>
      <c r="H11" s="104">
        <f>F11*(1+G11)</f>
        <v>0</v>
      </c>
      <c r="I11" s="56"/>
    </row>
    <row r="12" spans="1:9" ht="38.25">
      <c r="A12" s="61">
        <v>2</v>
      </c>
      <c r="B12" s="62" t="s">
        <v>85</v>
      </c>
      <c r="C12" s="63" t="s">
        <v>42</v>
      </c>
      <c r="D12" s="64">
        <v>20</v>
      </c>
      <c r="E12" s="65"/>
      <c r="F12" s="102">
        <f t="shared" ref="F12:F18" si="0">D12*E12</f>
        <v>0</v>
      </c>
      <c r="G12" s="60"/>
      <c r="H12" s="104">
        <f t="shared" ref="H12:H18" si="1">F12*(1+G12)</f>
        <v>0</v>
      </c>
      <c r="I12" s="66"/>
    </row>
    <row r="13" spans="1:9" ht="51">
      <c r="A13" s="61">
        <v>3</v>
      </c>
      <c r="B13" s="62" t="s">
        <v>86</v>
      </c>
      <c r="C13" s="63" t="s">
        <v>42</v>
      </c>
      <c r="D13" s="64">
        <v>1</v>
      </c>
      <c r="E13" s="65"/>
      <c r="F13" s="102">
        <f t="shared" si="0"/>
        <v>0</v>
      </c>
      <c r="G13" s="60"/>
      <c r="H13" s="104">
        <f t="shared" si="1"/>
        <v>0</v>
      </c>
      <c r="I13" s="66"/>
    </row>
    <row r="14" spans="1:9" ht="51">
      <c r="A14" s="61">
        <v>4</v>
      </c>
      <c r="B14" s="62" t="s">
        <v>87</v>
      </c>
      <c r="C14" s="63" t="s">
        <v>42</v>
      </c>
      <c r="D14" s="64">
        <v>15</v>
      </c>
      <c r="E14" s="65"/>
      <c r="F14" s="102">
        <f t="shared" si="0"/>
        <v>0</v>
      </c>
      <c r="G14" s="60"/>
      <c r="H14" s="104">
        <f t="shared" si="1"/>
        <v>0</v>
      </c>
      <c r="I14" s="66"/>
    </row>
    <row r="15" spans="1:9" ht="63.75">
      <c r="A15" s="61">
        <v>5</v>
      </c>
      <c r="B15" s="62" t="s">
        <v>88</v>
      </c>
      <c r="C15" s="63" t="s">
        <v>42</v>
      </c>
      <c r="D15" s="64">
        <v>1</v>
      </c>
      <c r="E15" s="65"/>
      <c r="F15" s="102">
        <f t="shared" si="0"/>
        <v>0</v>
      </c>
      <c r="G15" s="60"/>
      <c r="H15" s="104">
        <f t="shared" si="1"/>
        <v>0</v>
      </c>
      <c r="I15" s="66"/>
    </row>
    <row r="16" spans="1:9" ht="51">
      <c r="A16" s="61">
        <v>6</v>
      </c>
      <c r="B16" s="62" t="s">
        <v>89</v>
      </c>
      <c r="C16" s="63" t="s">
        <v>42</v>
      </c>
      <c r="D16" s="64">
        <v>1</v>
      </c>
      <c r="E16" s="65"/>
      <c r="F16" s="102">
        <f t="shared" si="0"/>
        <v>0</v>
      </c>
      <c r="G16" s="60"/>
      <c r="H16" s="104">
        <f t="shared" si="1"/>
        <v>0</v>
      </c>
      <c r="I16" s="66"/>
    </row>
    <row r="17" spans="1:9" ht="38.25">
      <c r="A17" s="61">
        <v>7</v>
      </c>
      <c r="B17" s="62" t="s">
        <v>90</v>
      </c>
      <c r="C17" s="63" t="s">
        <v>42</v>
      </c>
      <c r="D17" s="64">
        <v>3</v>
      </c>
      <c r="E17" s="65"/>
      <c r="F17" s="102">
        <f t="shared" si="0"/>
        <v>0</v>
      </c>
      <c r="G17" s="60"/>
      <c r="H17" s="104">
        <f t="shared" si="1"/>
        <v>0</v>
      </c>
      <c r="I17" s="66"/>
    </row>
    <row r="18" spans="1:9" ht="51">
      <c r="A18" s="55">
        <v>8</v>
      </c>
      <c r="B18" s="67" t="s">
        <v>91</v>
      </c>
      <c r="C18" s="57" t="s">
        <v>42</v>
      </c>
      <c r="D18" s="58">
        <v>1</v>
      </c>
      <c r="E18" s="59"/>
      <c r="F18" s="102">
        <f t="shared" si="0"/>
        <v>0</v>
      </c>
      <c r="G18" s="60"/>
      <c r="H18" s="104">
        <f t="shared" si="1"/>
        <v>0</v>
      </c>
      <c r="I18" s="56"/>
    </row>
    <row r="19" spans="1:9">
      <c r="A19" s="202" t="s">
        <v>32</v>
      </c>
      <c r="B19" s="203"/>
      <c r="C19" s="203"/>
      <c r="D19" s="204"/>
      <c r="E19" s="68" t="s">
        <v>39</v>
      </c>
      <c r="F19" s="103">
        <f>SUM(F11:F18)</f>
        <v>0</v>
      </c>
      <c r="G19" s="69" t="s">
        <v>39</v>
      </c>
      <c r="H19" s="105">
        <f>SUM(H11:H18)</f>
        <v>0</v>
      </c>
      <c r="I19" s="70" t="s">
        <v>39</v>
      </c>
    </row>
    <row r="21" spans="1:9">
      <c r="A21" s="71"/>
      <c r="B21" s="72"/>
      <c r="C21" s="73"/>
      <c r="D21" s="73"/>
      <c r="E21" s="73"/>
      <c r="F21" s="73"/>
      <c r="G21" s="205"/>
      <c r="H21" s="205"/>
      <c r="I21" s="205"/>
    </row>
  </sheetData>
  <mergeCells count="3">
    <mergeCell ref="A19:D19"/>
    <mergeCell ref="G21:I21"/>
    <mergeCell ref="G8:I9"/>
  </mergeCells>
  <pageMargins left="0.7" right="0.7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54A49-297B-4B6A-863F-31F59BDC41A9}">
  <sheetPr>
    <pageSetUpPr fitToPage="1"/>
  </sheetPr>
  <dimension ref="A1:I23"/>
  <sheetViews>
    <sheetView tabSelected="1" workbookViewId="0">
      <selection activeCell="L16" sqref="L16"/>
    </sheetView>
  </sheetViews>
  <sheetFormatPr defaultRowHeight="15"/>
  <cols>
    <col min="1" max="1" width="5.85546875" customWidth="1"/>
    <col min="2" max="2" width="35.140625" customWidth="1"/>
    <col min="5" max="5" width="13.85546875" customWidth="1"/>
    <col min="6" max="6" width="22.28515625" customWidth="1"/>
    <col min="8" max="8" width="20.28515625" customWidth="1"/>
    <col min="9" max="9" width="31.28515625" customWidth="1"/>
  </cols>
  <sheetData>
    <row r="1" spans="1:9">
      <c r="H1" s="174" t="s">
        <v>129</v>
      </c>
      <c r="I1" s="174"/>
    </row>
    <row r="2" spans="1:9">
      <c r="H2" s="174"/>
      <c r="I2" s="174"/>
    </row>
    <row r="3" spans="1:9" s="108" customFormat="1" ht="12.75">
      <c r="A3" s="49" t="s">
        <v>141</v>
      </c>
      <c r="H3" s="213"/>
      <c r="I3" s="213"/>
    </row>
    <row r="4" spans="1:9" ht="52.5" customHeight="1">
      <c r="A4" s="74" t="s">
        <v>83</v>
      </c>
      <c r="B4" s="75" t="s">
        <v>34</v>
      </c>
      <c r="C4" s="76" t="s">
        <v>36</v>
      </c>
      <c r="D4" s="74" t="s">
        <v>92</v>
      </c>
      <c r="E4" s="77" t="s">
        <v>3</v>
      </c>
      <c r="F4" s="78" t="s">
        <v>93</v>
      </c>
      <c r="G4" s="79" t="s">
        <v>94</v>
      </c>
      <c r="H4" s="78" t="s">
        <v>95</v>
      </c>
      <c r="I4" s="75" t="s">
        <v>132</v>
      </c>
    </row>
    <row r="5" spans="1:9" ht="103.5" customHeight="1">
      <c r="A5" s="208">
        <v>1</v>
      </c>
      <c r="B5" s="75" t="s">
        <v>96</v>
      </c>
      <c r="C5" s="76" t="s">
        <v>8</v>
      </c>
      <c r="D5" s="74" t="s">
        <v>8</v>
      </c>
      <c r="E5" s="80" t="s">
        <v>8</v>
      </c>
      <c r="F5" s="80" t="s">
        <v>8</v>
      </c>
      <c r="G5" s="81" t="s">
        <v>8</v>
      </c>
      <c r="H5" s="80" t="s">
        <v>8</v>
      </c>
      <c r="I5" s="74"/>
    </row>
    <row r="6" spans="1:9">
      <c r="A6" s="209"/>
      <c r="B6" s="75" t="s">
        <v>97</v>
      </c>
      <c r="C6" s="82" t="s">
        <v>42</v>
      </c>
      <c r="D6" s="83">
        <v>10</v>
      </c>
      <c r="E6" s="84"/>
      <c r="F6" s="106">
        <f>E6*D6</f>
        <v>0</v>
      </c>
      <c r="G6" s="85"/>
      <c r="H6" s="106">
        <f>F6*(1+G6)</f>
        <v>0</v>
      </c>
      <c r="I6" s="74"/>
    </row>
    <row r="7" spans="1:9">
      <c r="A7" s="209"/>
      <c r="B7" s="75" t="s">
        <v>98</v>
      </c>
      <c r="C7" s="82" t="s">
        <v>42</v>
      </c>
      <c r="D7" s="83">
        <v>10</v>
      </c>
      <c r="E7" s="84"/>
      <c r="F7" s="106">
        <f t="shared" ref="F7:F18" si="0">E7*D7</f>
        <v>0</v>
      </c>
      <c r="G7" s="85"/>
      <c r="H7" s="106">
        <f t="shared" ref="H7:H18" si="1">F7*(1+G7)</f>
        <v>0</v>
      </c>
      <c r="I7" s="74"/>
    </row>
    <row r="8" spans="1:9">
      <c r="A8" s="209"/>
      <c r="B8" s="75" t="s">
        <v>99</v>
      </c>
      <c r="C8" s="82" t="s">
        <v>42</v>
      </c>
      <c r="D8" s="83">
        <v>60</v>
      </c>
      <c r="E8" s="84"/>
      <c r="F8" s="106">
        <f t="shared" si="0"/>
        <v>0</v>
      </c>
      <c r="G8" s="85"/>
      <c r="H8" s="106">
        <f t="shared" si="1"/>
        <v>0</v>
      </c>
      <c r="I8" s="74"/>
    </row>
    <row r="9" spans="1:9">
      <c r="A9" s="209"/>
      <c r="B9" s="75" t="s">
        <v>100</v>
      </c>
      <c r="C9" s="82" t="s">
        <v>42</v>
      </c>
      <c r="D9" s="83">
        <v>150</v>
      </c>
      <c r="E9" s="84"/>
      <c r="F9" s="106">
        <f t="shared" si="0"/>
        <v>0</v>
      </c>
      <c r="G9" s="85"/>
      <c r="H9" s="106">
        <f t="shared" si="1"/>
        <v>0</v>
      </c>
      <c r="I9" s="74"/>
    </row>
    <row r="10" spans="1:9">
      <c r="A10" s="209"/>
      <c r="B10" s="75" t="s">
        <v>101</v>
      </c>
      <c r="C10" s="82" t="s">
        <v>42</v>
      </c>
      <c r="D10" s="83">
        <v>100</v>
      </c>
      <c r="E10" s="84"/>
      <c r="F10" s="106">
        <f t="shared" si="0"/>
        <v>0</v>
      </c>
      <c r="G10" s="85"/>
      <c r="H10" s="106">
        <f t="shared" si="1"/>
        <v>0</v>
      </c>
      <c r="I10" s="74"/>
    </row>
    <row r="11" spans="1:9">
      <c r="A11" s="209"/>
      <c r="B11" s="75" t="s">
        <v>102</v>
      </c>
      <c r="C11" s="82" t="s">
        <v>42</v>
      </c>
      <c r="D11" s="83">
        <v>200</v>
      </c>
      <c r="E11" s="84"/>
      <c r="F11" s="106">
        <f t="shared" si="0"/>
        <v>0</v>
      </c>
      <c r="G11" s="85"/>
      <c r="H11" s="106">
        <f t="shared" si="1"/>
        <v>0</v>
      </c>
      <c r="I11" s="74"/>
    </row>
    <row r="12" spans="1:9">
      <c r="A12" s="209"/>
      <c r="B12" s="75" t="s">
        <v>103</v>
      </c>
      <c r="C12" s="82" t="s">
        <v>42</v>
      </c>
      <c r="D12" s="83">
        <v>600</v>
      </c>
      <c r="E12" s="84"/>
      <c r="F12" s="106">
        <f t="shared" si="0"/>
        <v>0</v>
      </c>
      <c r="G12" s="85"/>
      <c r="H12" s="106">
        <f t="shared" si="1"/>
        <v>0</v>
      </c>
      <c r="I12" s="74"/>
    </row>
    <row r="13" spans="1:9">
      <c r="A13" s="209"/>
      <c r="B13" s="75" t="s">
        <v>104</v>
      </c>
      <c r="C13" s="82" t="s">
        <v>42</v>
      </c>
      <c r="D13" s="83">
        <v>100</v>
      </c>
      <c r="E13" s="84"/>
      <c r="F13" s="106">
        <f t="shared" si="0"/>
        <v>0</v>
      </c>
      <c r="G13" s="85"/>
      <c r="H13" s="106">
        <f t="shared" si="1"/>
        <v>0</v>
      </c>
      <c r="I13" s="74"/>
    </row>
    <row r="14" spans="1:9">
      <c r="A14" s="209"/>
      <c r="B14" s="75" t="s">
        <v>105</v>
      </c>
      <c r="C14" s="82" t="s">
        <v>42</v>
      </c>
      <c r="D14" s="83">
        <v>80</v>
      </c>
      <c r="E14" s="84"/>
      <c r="F14" s="106">
        <f t="shared" si="0"/>
        <v>0</v>
      </c>
      <c r="G14" s="85"/>
      <c r="H14" s="106">
        <f t="shared" si="1"/>
        <v>0</v>
      </c>
      <c r="I14" s="74"/>
    </row>
    <row r="15" spans="1:9">
      <c r="A15" s="209"/>
      <c r="B15" s="75" t="s">
        <v>106</v>
      </c>
      <c r="C15" s="82" t="s">
        <v>42</v>
      </c>
      <c r="D15" s="83">
        <v>10</v>
      </c>
      <c r="E15" s="84"/>
      <c r="F15" s="106">
        <f t="shared" si="0"/>
        <v>0</v>
      </c>
      <c r="G15" s="85"/>
      <c r="H15" s="106">
        <f t="shared" si="1"/>
        <v>0</v>
      </c>
      <c r="I15" s="74"/>
    </row>
    <row r="16" spans="1:9">
      <c r="A16" s="209"/>
      <c r="B16" s="75" t="s">
        <v>107</v>
      </c>
      <c r="C16" s="82" t="s">
        <v>42</v>
      </c>
      <c r="D16" s="83">
        <v>10</v>
      </c>
      <c r="E16" s="84"/>
      <c r="F16" s="106">
        <f t="shared" si="0"/>
        <v>0</v>
      </c>
      <c r="G16" s="85"/>
      <c r="H16" s="106">
        <f t="shared" si="1"/>
        <v>0</v>
      </c>
      <c r="I16" s="74"/>
    </row>
    <row r="17" spans="1:9">
      <c r="A17" s="209"/>
      <c r="B17" s="75" t="s">
        <v>108</v>
      </c>
      <c r="C17" s="82" t="s">
        <v>42</v>
      </c>
      <c r="D17" s="83">
        <v>10</v>
      </c>
      <c r="E17" s="84"/>
      <c r="F17" s="106">
        <f t="shared" si="0"/>
        <v>0</v>
      </c>
      <c r="G17" s="85"/>
      <c r="H17" s="106">
        <f t="shared" si="1"/>
        <v>0</v>
      </c>
      <c r="I17" s="74"/>
    </row>
    <row r="18" spans="1:9">
      <c r="A18" s="210"/>
      <c r="B18" s="75" t="s">
        <v>109</v>
      </c>
      <c r="C18" s="82" t="s">
        <v>42</v>
      </c>
      <c r="D18" s="83">
        <v>10</v>
      </c>
      <c r="E18" s="84"/>
      <c r="F18" s="106">
        <f t="shared" si="0"/>
        <v>0</v>
      </c>
      <c r="G18" s="85"/>
      <c r="H18" s="106">
        <f t="shared" si="1"/>
        <v>0</v>
      </c>
      <c r="I18" s="74"/>
    </row>
    <row r="19" spans="1:9">
      <c r="A19" s="86"/>
      <c r="B19" s="87" t="s">
        <v>110</v>
      </c>
      <c r="C19" s="88" t="s">
        <v>39</v>
      </c>
      <c r="D19" s="89" t="s">
        <v>39</v>
      </c>
      <c r="E19" s="90" t="s">
        <v>39</v>
      </c>
      <c r="F19" s="107">
        <f>SUM(F6:F18)</f>
        <v>0</v>
      </c>
      <c r="G19" s="91" t="s">
        <v>39</v>
      </c>
      <c r="H19" s="107">
        <f>SUM(H6:H18)</f>
        <v>0</v>
      </c>
      <c r="I19" s="89" t="s">
        <v>39</v>
      </c>
    </row>
    <row r="21" spans="1:9" ht="92.25" customHeight="1">
      <c r="B21" s="212" t="s">
        <v>111</v>
      </c>
      <c r="C21" s="212"/>
      <c r="D21" s="212"/>
      <c r="E21" s="212"/>
      <c r="F21" s="212"/>
      <c r="G21" s="212"/>
      <c r="H21" s="212"/>
      <c r="I21" s="212"/>
    </row>
    <row r="23" spans="1:9">
      <c r="H23" s="211"/>
      <c r="I23" s="211"/>
    </row>
  </sheetData>
  <mergeCells count="4">
    <mergeCell ref="A5:A18"/>
    <mergeCell ref="H23:I23"/>
    <mergeCell ref="B21:I21"/>
    <mergeCell ref="H1:I3"/>
  </mergeCells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Katarzyna Królska</cp:lastModifiedBy>
  <cp:lastPrinted>2023-08-03T11:13:57Z</cp:lastPrinted>
  <dcterms:created xsi:type="dcterms:W3CDTF">2023-06-14T08:08:19Z</dcterms:created>
  <dcterms:modified xsi:type="dcterms:W3CDTF">2023-11-02T11:00:13Z</dcterms:modified>
</cp:coreProperties>
</file>