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filterPrivacy="1"/>
  <xr:revisionPtr revIDLastSave="0" documentId="13_ncr:1_{81F07ECC-982E-41B6-A89A-ED6986F3BE1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 część wg cen taryfowych i kon" sheetId="1" r:id="rId1"/>
  </sheet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0" i="1" l="1"/>
  <c r="E34" i="1"/>
  <c r="E28" i="1"/>
  <c r="E22" i="1"/>
  <c r="E16" i="1"/>
  <c r="E10" i="1"/>
  <c r="B46" i="1"/>
  <c r="B45" i="1"/>
  <c r="B44" i="1"/>
  <c r="F40" i="1" l="1"/>
  <c r="H40" i="1" l="1"/>
  <c r="I40" i="1" s="1"/>
  <c r="D37" i="1" l="1"/>
  <c r="C37" i="1"/>
  <c r="D36" i="1"/>
  <c r="F36" i="1" s="1"/>
  <c r="H36" i="1" s="1"/>
  <c r="F35" i="1"/>
  <c r="F34" i="1"/>
  <c r="H34" i="1" s="1"/>
  <c r="D31" i="1"/>
  <c r="C31" i="1"/>
  <c r="F30" i="1"/>
  <c r="F29" i="1"/>
  <c r="H29" i="1" s="1"/>
  <c r="I29" i="1" s="1"/>
  <c r="F28" i="1"/>
  <c r="D25" i="1"/>
  <c r="C25" i="1"/>
  <c r="F24" i="1"/>
  <c r="F23" i="1"/>
  <c r="H23" i="1" s="1"/>
  <c r="I23" i="1" s="1"/>
  <c r="F22" i="1"/>
  <c r="F19" i="1"/>
  <c r="H19" i="1" s="1"/>
  <c r="D18" i="1"/>
  <c r="F18" i="1" s="1"/>
  <c r="F17" i="1"/>
  <c r="F13" i="1"/>
  <c r="F12" i="1"/>
  <c r="F11" i="1"/>
  <c r="F10" i="1"/>
  <c r="H10" i="1" s="1"/>
  <c r="F25" i="1" l="1"/>
  <c r="H25" i="1" s="1"/>
  <c r="I25" i="1" s="1"/>
  <c r="F31" i="1"/>
  <c r="H31" i="1" s="1"/>
  <c r="I31" i="1" s="1"/>
  <c r="F37" i="1"/>
  <c r="H37" i="1" s="1"/>
  <c r="I37" i="1" s="1"/>
  <c r="H24" i="1"/>
  <c r="I24" i="1" s="1"/>
  <c r="H18" i="1"/>
  <c r="I18" i="1" s="1"/>
  <c r="H30" i="1"/>
  <c r="I30" i="1" s="1"/>
  <c r="H12" i="1"/>
  <c r="I12" i="1" s="1"/>
  <c r="I36" i="1"/>
  <c r="I10" i="1"/>
  <c r="H17" i="1"/>
  <c r="I17" i="1" s="1"/>
  <c r="I19" i="1"/>
  <c r="I34" i="1"/>
  <c r="H13" i="1"/>
  <c r="I13" i="1" s="1"/>
  <c r="H28" i="1"/>
  <c r="I28" i="1" s="1"/>
  <c r="H11" i="1"/>
  <c r="I11" i="1" s="1"/>
  <c r="H22" i="1"/>
  <c r="I22" i="1" s="1"/>
  <c r="H35" i="1"/>
  <c r="I35" i="1" s="1"/>
  <c r="F16" i="1" l="1"/>
  <c r="H16" i="1" s="1"/>
  <c r="I16" i="1" s="1"/>
  <c r="I44" i="1" l="1"/>
  <c r="I45" i="1" l="1"/>
</calcChain>
</file>

<file path=xl/sharedStrings.xml><?xml version="1.0" encoding="utf-8"?>
<sst xmlns="http://schemas.openxmlformats.org/spreadsheetml/2006/main" count="119" uniqueCount="38">
  <si>
    <t>jednostki miary</t>
  </si>
  <si>
    <t>kWh</t>
  </si>
  <si>
    <t>Opłata sieciowa zmienna</t>
  </si>
  <si>
    <t>kWh/h</t>
  </si>
  <si>
    <t xml:space="preserve">Opłata sieciowa stała </t>
  </si>
  <si>
    <t>licznik x m-c</t>
  </si>
  <si>
    <t>Kwota podatku Vat w zł</t>
  </si>
  <si>
    <t>Wartość brutto (kol. 6 + kol. 8)</t>
  </si>
  <si>
    <t>wartość netto (kol 3 x kol. 4 x kol. 5)</t>
  </si>
  <si>
    <t>Nazwa opłaty</t>
  </si>
  <si>
    <t>cena jednostkowa</t>
  </si>
  <si>
    <t>Stawka podatku Vat</t>
  </si>
  <si>
    <t xml:space="preserve">Opłata sieciowa stała (ilość jednostek = ilość godzin w trakcie trwania umowy x moc umowna) </t>
  </si>
  <si>
    <t>Suma gazu (kWh)</t>
  </si>
  <si>
    <t>Moc zamówiona</t>
  </si>
  <si>
    <t>ilość j.m. Zamówienie planowane wg faktur</t>
  </si>
  <si>
    <t>x</t>
  </si>
  <si>
    <t xml:space="preserve">licznik x m-c </t>
  </si>
  <si>
    <t>W-4 ZW Z PODATKU AKCYZOWEGO</t>
  </si>
  <si>
    <t>1. Suma brutto</t>
  </si>
  <si>
    <t>2. Suma netto (wartość brutto/1,23)</t>
  </si>
  <si>
    <t>Załącznik nr 3.1 do SWZ - kalkulator</t>
  </si>
  <si>
    <t>W-3.6 ZW Z PODATKU AKCYZOWEGO</t>
  </si>
  <si>
    <t>W-1.1 ZW Z PODATKU AKCYZOWEGO</t>
  </si>
  <si>
    <t>Opłata - abonament za sprzedaż paliwa gazowego</t>
  </si>
  <si>
    <r>
      <t>Wykonawca</t>
    </r>
    <r>
      <rPr>
        <sz val="10"/>
        <color rgb="FF000000"/>
        <rFont val="Calibri Light"/>
        <family val="2"/>
        <charset val="238"/>
        <scheme val="major"/>
      </rPr>
      <t xml:space="preserve"> może skorzystać z przygotowanego przez Pełnomocnika </t>
    </r>
    <r>
      <rPr>
        <b/>
        <sz val="10"/>
        <color rgb="FF000000"/>
        <rFont val="Calibri Light"/>
        <family val="2"/>
        <charset val="238"/>
        <scheme val="major"/>
      </rPr>
      <t>Zamawiającego</t>
    </r>
    <r>
      <rPr>
        <sz val="10"/>
        <color rgb="FF000000"/>
        <rFont val="Calibri Light"/>
        <family val="2"/>
        <charset val="238"/>
        <scheme val="major"/>
      </rPr>
      <t xml:space="preserve"> kalkulatora stanowiącego </t>
    </r>
    <r>
      <rPr>
        <b/>
        <sz val="10"/>
        <color rgb="FF000000"/>
        <rFont val="Calibri Light"/>
        <family val="2"/>
        <charset val="238"/>
        <scheme val="major"/>
      </rPr>
      <t>Załącznik nr 3.1 do SWZ</t>
    </r>
    <r>
      <rPr>
        <sz val="10"/>
        <color rgb="FF000000"/>
        <rFont val="Calibri Light"/>
        <family val="2"/>
        <charset val="238"/>
        <scheme val="major"/>
      </rPr>
      <t>, przy czym  wyliczenia z kalkulatora nie  stanowią podstawy do jakichkolwiek roszczeń Wykonawcy w stosunku do Zamawiającego i sam kalkulator nie stanowi załącznika do oferty.</t>
    </r>
  </si>
  <si>
    <t>PSG O/Poznań</t>
  </si>
  <si>
    <t>Paliwo gazowe - wg cen taryfowych</t>
  </si>
  <si>
    <t>ilość miesięcy x ilość liczników</t>
  </si>
  <si>
    <t>Bez podatku akcyzowego</t>
  </si>
  <si>
    <t>Paliwo gazowe - wg cen konkurencyjnych (bez podatku akcyzowego)</t>
  </si>
  <si>
    <t>cena jednostkowa W-5.1 (taryfa)</t>
  </si>
  <si>
    <t>cena jednostkowa (konkurencyjna)</t>
  </si>
  <si>
    <t>cena jednostkowa W-4 - W-1.1 (taryfa)</t>
  </si>
  <si>
    <t>W-6.1 ZW Z PODATKU AKCYZOWEGO</t>
  </si>
  <si>
    <t>„Kompleksowa dostawa gazu ziemnego zaazotowanego (grupa Lw) dla Powiatu Rawickiego i jego jednostek organizacyjnych na okres od 01.01.2023 r. do 31.12.2023 r."</t>
  </si>
  <si>
    <t>Podsumowanie dla Tabel 1-6</t>
  </si>
  <si>
    <t>W-5.1 ZW Z PODATKU AKCYZOWEGO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</si>
</sst>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000"/>
    <numFmt numFmtId="165" formatCode="0.00000"/>
    <numFmt numFmtId="166" formatCode="#,##0.00;[Red]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 Light"/>
      <family val="2"/>
      <charset val="238"/>
      <scheme val="major"/>
    </font>
    <font>
      <sz val="10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b/>
      <sz val="9"/>
      <name val="Calibri Light"/>
      <family val="2"/>
      <charset val="238"/>
      <scheme val="major"/>
    </font>
    <font>
      <b/>
      <sz val="10"/>
      <color rgb="FF000000"/>
      <name val="Calibri Light"/>
      <family val="2"/>
      <charset val="238"/>
      <scheme val="major"/>
    </font>
    <font>
      <sz val="10"/>
      <color rgb="FF000000"/>
      <name val="Calibri Light"/>
      <family val="2"/>
      <charset val="238"/>
      <scheme val="major"/>
    </font>
    <font>
      <sz val="9"/>
      <color theme="1"/>
      <name val="Calibri Light"/>
      <family val="2"/>
      <charset val="238"/>
      <scheme val="major"/>
    </font>
    <font>
      <b/>
      <sz val="9"/>
      <color theme="1"/>
      <name val="Calibri Light"/>
      <family val="2"/>
      <charset val="238"/>
      <scheme val="major"/>
    </font>
    <font>
      <b/>
      <sz val="8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4" fontId="2" fillId="0" borderId="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4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166" fontId="9" fillId="0" borderId="1" xfId="0" applyNumberFormat="1" applyFont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/>
    <xf numFmtId="0" fontId="5" fillId="0" borderId="0" xfId="0" applyFont="1"/>
    <xf numFmtId="0" fontId="5" fillId="0" borderId="0" xfId="0" applyFont="1" applyAlignment="1">
      <alignment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66" fontId="5" fillId="0" borderId="0" xfId="0" applyNumberFormat="1" applyFont="1" applyAlignment="1">
      <alignment vertical="center"/>
    </xf>
    <xf numFmtId="4" fontId="9" fillId="0" borderId="0" xfId="0" applyNumberFormat="1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5" fillId="2" borderId="1" xfId="0" applyNumberFormat="1" applyFont="1" applyFill="1" applyBorder="1"/>
    <xf numFmtId="4" fontId="5" fillId="2" borderId="1" xfId="0" applyNumberFormat="1" applyFont="1" applyFill="1" applyBorder="1"/>
    <xf numFmtId="0" fontId="10" fillId="0" borderId="0" xfId="0" applyFont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 wrapText="1"/>
    </xf>
    <xf numFmtId="0" fontId="8" fillId="0" borderId="3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165" fontId="8" fillId="0" borderId="1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center"/>
    </xf>
    <xf numFmtId="4" fontId="2" fillId="0" borderId="1" xfId="2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3" fontId="8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 wrapText="1"/>
    </xf>
    <xf numFmtId="4" fontId="2" fillId="0" borderId="0" xfId="2" applyNumberFormat="1" applyFont="1" applyFill="1" applyBorder="1" applyAlignment="1">
      <alignment horizontal="right" vertical="center"/>
    </xf>
    <xf numFmtId="0" fontId="10" fillId="2" borderId="0" xfId="0" applyFont="1" applyFill="1" applyAlignment="1">
      <alignment horizontal="center" vertical="center" wrapText="1"/>
    </xf>
    <xf numFmtId="165" fontId="5" fillId="2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11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3">
    <cellStyle name="Normalny" xfId="0" builtinId="0"/>
    <cellStyle name="Walutowy" xfId="1" builtinId="4"/>
    <cellStyle name="Walutowy 2" xfId="2" xr:uid="{382CFBA2-A1B0-4147-BE27-CB426792B0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"/>
  <sheetViews>
    <sheetView tabSelected="1" topLeftCell="A30" zoomScaleNormal="100" workbookViewId="0">
      <selection activeCell="I10" sqref="I10:I40"/>
    </sheetView>
  </sheetViews>
  <sheetFormatPr defaultRowHeight="14.4" x14ac:dyDescent="0.3"/>
  <cols>
    <col min="1" max="1" width="46.88671875" customWidth="1"/>
    <col min="2" max="2" width="13.6640625" customWidth="1"/>
    <col min="4" max="4" width="13.109375" customWidth="1"/>
    <col min="5" max="5" width="10.6640625" customWidth="1"/>
    <col min="6" max="6" width="16.5546875" customWidth="1"/>
    <col min="7" max="7" width="10.88671875" customWidth="1"/>
    <col min="8" max="9" width="13.5546875" customWidth="1"/>
  </cols>
  <sheetData>
    <row r="1" spans="1:9" x14ac:dyDescent="0.3">
      <c r="A1" s="6"/>
      <c r="B1" s="6"/>
      <c r="C1" s="6"/>
      <c r="D1" s="6"/>
      <c r="E1" s="7"/>
      <c r="F1" s="6"/>
      <c r="G1" s="48" t="s">
        <v>21</v>
      </c>
      <c r="H1" s="48"/>
      <c r="I1" s="48"/>
    </row>
    <row r="2" spans="1:9" ht="33.6" customHeight="1" x14ac:dyDescent="0.3">
      <c r="A2" s="49" t="s">
        <v>35</v>
      </c>
      <c r="B2" s="49"/>
      <c r="C2" s="49"/>
      <c r="D2" s="49"/>
      <c r="E2" s="49"/>
      <c r="F2" s="49"/>
      <c r="G2" s="49"/>
      <c r="H2" s="49"/>
      <c r="I2" s="49"/>
    </row>
    <row r="3" spans="1:9" ht="33.6" customHeight="1" x14ac:dyDescent="0.3">
      <c r="A3" s="18"/>
      <c r="B3" s="18"/>
      <c r="C3" s="18"/>
      <c r="D3" s="18"/>
      <c r="E3" s="18"/>
      <c r="F3" s="18"/>
      <c r="G3" s="18"/>
      <c r="H3" s="21" t="s">
        <v>29</v>
      </c>
      <c r="I3" s="44"/>
    </row>
    <row r="4" spans="1:9" ht="25.05" customHeight="1" x14ac:dyDescent="0.3">
      <c r="A4" s="18"/>
      <c r="B4" s="18"/>
      <c r="C4" s="18"/>
      <c r="D4" s="18"/>
      <c r="E4" s="18"/>
      <c r="F4" s="58" t="s">
        <v>31</v>
      </c>
      <c r="G4" s="58"/>
      <c r="H4" s="22"/>
      <c r="I4" s="45"/>
    </row>
    <row r="5" spans="1:9" ht="25.05" customHeight="1" x14ac:dyDescent="0.3">
      <c r="A5" s="18"/>
      <c r="B5" s="18"/>
      <c r="C5" s="18"/>
      <c r="D5" s="18"/>
      <c r="E5" s="18"/>
      <c r="F5" s="58" t="s">
        <v>33</v>
      </c>
      <c r="G5" s="58"/>
      <c r="H5" s="22"/>
      <c r="I5" s="45"/>
    </row>
    <row r="6" spans="1:9" ht="25.05" customHeight="1" x14ac:dyDescent="0.3">
      <c r="A6" s="18"/>
      <c r="B6" s="18"/>
      <c r="C6" s="18"/>
      <c r="D6" s="18"/>
      <c r="E6" s="18"/>
      <c r="F6" s="58" t="s">
        <v>32</v>
      </c>
      <c r="G6" s="58"/>
      <c r="H6" s="22"/>
      <c r="I6" s="45"/>
    </row>
    <row r="7" spans="1:9" x14ac:dyDescent="0.3">
      <c r="A7" s="2">
        <v>1</v>
      </c>
      <c r="B7" s="2"/>
      <c r="C7" s="2"/>
      <c r="D7" s="2"/>
      <c r="E7" s="16"/>
      <c r="F7" s="17"/>
      <c r="G7" s="17" t="s">
        <v>34</v>
      </c>
      <c r="H7" s="17"/>
      <c r="I7" s="17" t="s">
        <v>26</v>
      </c>
    </row>
    <row r="8" spans="1:9" ht="48" x14ac:dyDescent="0.3">
      <c r="A8" s="23" t="s">
        <v>9</v>
      </c>
      <c r="B8" s="23" t="s">
        <v>0</v>
      </c>
      <c r="C8" s="24" t="s">
        <v>16</v>
      </c>
      <c r="D8" s="25" t="s">
        <v>15</v>
      </c>
      <c r="E8" s="26" t="s">
        <v>10</v>
      </c>
      <c r="F8" s="27" t="s">
        <v>8</v>
      </c>
      <c r="G8" s="27" t="s">
        <v>11</v>
      </c>
      <c r="H8" s="27" t="s">
        <v>6</v>
      </c>
      <c r="I8" s="27" t="s">
        <v>7</v>
      </c>
    </row>
    <row r="9" spans="1:9" x14ac:dyDescent="0.3">
      <c r="A9" s="23">
        <v>1</v>
      </c>
      <c r="B9" s="28">
        <v>2</v>
      </c>
      <c r="C9" s="29">
        <v>3</v>
      </c>
      <c r="D9" s="25">
        <v>4</v>
      </c>
      <c r="E9" s="26">
        <v>5</v>
      </c>
      <c r="F9" s="26">
        <v>6</v>
      </c>
      <c r="G9" s="26">
        <v>7</v>
      </c>
      <c r="H9" s="26">
        <v>8</v>
      </c>
      <c r="I9" s="26">
        <v>9</v>
      </c>
    </row>
    <row r="10" spans="1:9" x14ac:dyDescent="0.3">
      <c r="A10" s="30" t="s">
        <v>27</v>
      </c>
      <c r="B10" s="28" t="s">
        <v>1</v>
      </c>
      <c r="C10" s="28">
        <v>1</v>
      </c>
      <c r="D10" s="31">
        <v>162800</v>
      </c>
      <c r="E10" s="32">
        <f>H4</f>
        <v>0</v>
      </c>
      <c r="F10" s="1">
        <f>ROUND(C10*D10*E10,2)</f>
        <v>0</v>
      </c>
      <c r="G10" s="1">
        <v>23</v>
      </c>
      <c r="H10" s="1">
        <f t="shared" ref="H10:H13" si="0">ROUND(F10*G10%,2)</f>
        <v>0</v>
      </c>
      <c r="I10" s="1">
        <f t="shared" ref="I10" si="1">F10+H10</f>
        <v>0</v>
      </c>
    </row>
    <row r="11" spans="1:9" x14ac:dyDescent="0.3">
      <c r="A11" s="30" t="s">
        <v>24</v>
      </c>
      <c r="B11" s="28" t="s">
        <v>17</v>
      </c>
      <c r="C11" s="33">
        <v>1</v>
      </c>
      <c r="D11" s="1">
        <v>12</v>
      </c>
      <c r="E11" s="34"/>
      <c r="F11" s="1">
        <f t="shared" ref="F11:F12" si="2">ROUND(C11*D11*E11,2)</f>
        <v>0</v>
      </c>
      <c r="G11" s="1">
        <v>23</v>
      </c>
      <c r="H11" s="1">
        <f t="shared" si="0"/>
        <v>0</v>
      </c>
      <c r="I11" s="1">
        <f>F11+H11</f>
        <v>0</v>
      </c>
    </row>
    <row r="12" spans="1:9" x14ac:dyDescent="0.3">
      <c r="A12" s="30" t="s">
        <v>2</v>
      </c>
      <c r="B12" s="28" t="s">
        <v>1</v>
      </c>
      <c r="C12" s="28">
        <v>1</v>
      </c>
      <c r="D12" s="35">
        <v>162800</v>
      </c>
      <c r="E12" s="37">
        <v>1.5800000000000002E-2</v>
      </c>
      <c r="F12" s="1">
        <f t="shared" si="2"/>
        <v>2572.2399999999998</v>
      </c>
      <c r="G12" s="1">
        <v>23</v>
      </c>
      <c r="H12" s="1">
        <f t="shared" si="0"/>
        <v>591.62</v>
      </c>
      <c r="I12" s="1">
        <f>F12+H12</f>
        <v>3163.8599999999997</v>
      </c>
    </row>
    <row r="13" spans="1:9" ht="24" x14ac:dyDescent="0.3">
      <c r="A13" s="36" t="s">
        <v>12</v>
      </c>
      <c r="B13" s="28" t="s">
        <v>3</v>
      </c>
      <c r="C13" s="28">
        <v>1</v>
      </c>
      <c r="D13" s="31">
        <v>6219600</v>
      </c>
      <c r="E13" s="37">
        <v>2.8999999999999998E-3</v>
      </c>
      <c r="F13" s="1">
        <f>ROUND(C13*D13*E13,2)</f>
        <v>18036.84</v>
      </c>
      <c r="G13" s="1">
        <v>23</v>
      </c>
      <c r="H13" s="1">
        <f t="shared" si="0"/>
        <v>4148.47</v>
      </c>
      <c r="I13" s="1">
        <f>F13+H13</f>
        <v>22185.31</v>
      </c>
    </row>
    <row r="14" spans="1:9" x14ac:dyDescent="0.3">
      <c r="A14" s="2">
        <v>2</v>
      </c>
      <c r="B14" s="2"/>
      <c r="C14" s="2"/>
      <c r="D14" s="2"/>
      <c r="E14" s="16"/>
      <c r="F14" s="17"/>
      <c r="G14" s="17" t="s">
        <v>37</v>
      </c>
      <c r="H14" s="17"/>
      <c r="I14" s="17" t="s">
        <v>26</v>
      </c>
    </row>
    <row r="15" spans="1:9" ht="48" x14ac:dyDescent="0.3">
      <c r="A15" s="23" t="s">
        <v>9</v>
      </c>
      <c r="B15" s="23" t="s">
        <v>0</v>
      </c>
      <c r="C15" s="24" t="s">
        <v>16</v>
      </c>
      <c r="D15" s="25" t="s">
        <v>15</v>
      </c>
      <c r="E15" s="26" t="s">
        <v>10</v>
      </c>
      <c r="F15" s="27" t="s">
        <v>8</v>
      </c>
      <c r="G15" s="27" t="s">
        <v>11</v>
      </c>
      <c r="H15" s="27" t="s">
        <v>6</v>
      </c>
      <c r="I15" s="27" t="s">
        <v>7</v>
      </c>
    </row>
    <row r="16" spans="1:9" x14ac:dyDescent="0.3">
      <c r="A16" s="30" t="s">
        <v>27</v>
      </c>
      <c r="B16" s="28" t="s">
        <v>1</v>
      </c>
      <c r="C16" s="28">
        <v>1</v>
      </c>
      <c r="D16" s="31">
        <v>1754355</v>
      </c>
      <c r="E16" s="32">
        <f>H4</f>
        <v>0</v>
      </c>
      <c r="F16" s="1">
        <f>ROUND(C16*D16*E16,2)</f>
        <v>0</v>
      </c>
      <c r="G16" s="1">
        <v>23</v>
      </c>
      <c r="H16" s="1">
        <f t="shared" ref="H16:H19" si="3">ROUND(F16*G16%,2)</f>
        <v>0</v>
      </c>
      <c r="I16" s="1">
        <f t="shared" ref="I16" si="4">F16+H16</f>
        <v>0</v>
      </c>
    </row>
    <row r="17" spans="1:9" x14ac:dyDescent="0.3">
      <c r="A17" s="30" t="s">
        <v>24</v>
      </c>
      <c r="B17" s="28" t="s">
        <v>17</v>
      </c>
      <c r="C17" s="33">
        <v>5</v>
      </c>
      <c r="D17" s="1">
        <v>12</v>
      </c>
      <c r="E17" s="34"/>
      <c r="F17" s="1">
        <f t="shared" ref="F17:F19" si="5">ROUND(C17*D17*E17,2)</f>
        <v>0</v>
      </c>
      <c r="G17" s="1">
        <v>23</v>
      </c>
      <c r="H17" s="1">
        <f t="shared" si="3"/>
        <v>0</v>
      </c>
      <c r="I17" s="1">
        <f>F17+H17</f>
        <v>0</v>
      </c>
    </row>
    <row r="18" spans="1:9" x14ac:dyDescent="0.3">
      <c r="A18" s="30" t="s">
        <v>2</v>
      </c>
      <c r="B18" s="28" t="s">
        <v>1</v>
      </c>
      <c r="C18" s="28">
        <v>1</v>
      </c>
      <c r="D18" s="35">
        <f>D16</f>
        <v>1754355</v>
      </c>
      <c r="E18" s="37">
        <v>1.5910000000000001E-2</v>
      </c>
      <c r="F18" s="1">
        <f t="shared" si="5"/>
        <v>27911.79</v>
      </c>
      <c r="G18" s="1">
        <v>23</v>
      </c>
      <c r="H18" s="1">
        <f t="shared" si="3"/>
        <v>6419.71</v>
      </c>
      <c r="I18" s="1">
        <f>F18+H18</f>
        <v>34331.5</v>
      </c>
    </row>
    <row r="19" spans="1:9" ht="24" x14ac:dyDescent="0.3">
      <c r="A19" s="36" t="s">
        <v>12</v>
      </c>
      <c r="B19" s="28" t="s">
        <v>3</v>
      </c>
      <c r="C19" s="28">
        <v>1</v>
      </c>
      <c r="D19" s="31">
        <v>8497200</v>
      </c>
      <c r="E19" s="37">
        <v>2.97E-3</v>
      </c>
      <c r="F19" s="1">
        <f t="shared" si="5"/>
        <v>25236.68</v>
      </c>
      <c r="G19" s="1">
        <v>23</v>
      </c>
      <c r="H19" s="1">
        <f t="shared" si="3"/>
        <v>5804.44</v>
      </c>
      <c r="I19" s="1">
        <f>F19+H19</f>
        <v>31041.119999999999</v>
      </c>
    </row>
    <row r="20" spans="1:9" x14ac:dyDescent="0.3">
      <c r="A20" s="2">
        <v>3</v>
      </c>
      <c r="B20" s="2"/>
      <c r="C20" s="2"/>
      <c r="D20" s="2"/>
      <c r="E20" s="16"/>
      <c r="F20" s="17"/>
      <c r="G20" s="17" t="s">
        <v>18</v>
      </c>
      <c r="H20" s="17"/>
      <c r="I20" s="17" t="s">
        <v>26</v>
      </c>
    </row>
    <row r="21" spans="1:9" ht="48" x14ac:dyDescent="0.3">
      <c r="A21" s="23" t="s">
        <v>9</v>
      </c>
      <c r="B21" s="23" t="s">
        <v>0</v>
      </c>
      <c r="C21" s="24" t="s">
        <v>16</v>
      </c>
      <c r="D21" s="25" t="s">
        <v>15</v>
      </c>
      <c r="E21" s="26" t="s">
        <v>10</v>
      </c>
      <c r="F21" s="27" t="s">
        <v>8</v>
      </c>
      <c r="G21" s="27" t="s">
        <v>11</v>
      </c>
      <c r="H21" s="27" t="s">
        <v>6</v>
      </c>
      <c r="I21" s="27" t="s">
        <v>7</v>
      </c>
    </row>
    <row r="22" spans="1:9" x14ac:dyDescent="0.3">
      <c r="A22" s="30" t="s">
        <v>27</v>
      </c>
      <c r="B22" s="28" t="s">
        <v>1</v>
      </c>
      <c r="C22" s="28">
        <v>1</v>
      </c>
      <c r="D22" s="31">
        <v>174903</v>
      </c>
      <c r="E22" s="32">
        <f>H5</f>
        <v>0</v>
      </c>
      <c r="F22" s="1">
        <f>ROUND(C22*D22*E22,2)</f>
        <v>0</v>
      </c>
      <c r="G22" s="1">
        <v>23</v>
      </c>
      <c r="H22" s="1">
        <f t="shared" ref="H22:H25" si="6">ROUND(F22*G22%,2)</f>
        <v>0</v>
      </c>
      <c r="I22" s="1">
        <f t="shared" ref="I22" si="7">F22+H22</f>
        <v>0</v>
      </c>
    </row>
    <row r="23" spans="1:9" x14ac:dyDescent="0.3">
      <c r="A23" s="30" t="s">
        <v>24</v>
      </c>
      <c r="B23" s="28" t="s">
        <v>5</v>
      </c>
      <c r="C23" s="33">
        <v>3</v>
      </c>
      <c r="D23" s="1">
        <v>12</v>
      </c>
      <c r="E23" s="34"/>
      <c r="F23" s="1">
        <f t="shared" ref="F23:F25" si="8">ROUND(C23*D23*E23,2)</f>
        <v>0</v>
      </c>
      <c r="G23" s="1">
        <v>23</v>
      </c>
      <c r="H23" s="1">
        <f t="shared" si="6"/>
        <v>0</v>
      </c>
      <c r="I23" s="1">
        <f>F23+H23</f>
        <v>0</v>
      </c>
    </row>
    <row r="24" spans="1:9" x14ac:dyDescent="0.3">
      <c r="A24" s="30" t="s">
        <v>2</v>
      </c>
      <c r="B24" s="28" t="s">
        <v>1</v>
      </c>
      <c r="C24" s="28">
        <v>1</v>
      </c>
      <c r="D24" s="35">
        <v>541639</v>
      </c>
      <c r="E24" s="37">
        <v>2.785E-2</v>
      </c>
      <c r="F24" s="1">
        <f t="shared" si="8"/>
        <v>15084.65</v>
      </c>
      <c r="G24" s="1">
        <v>23</v>
      </c>
      <c r="H24" s="1">
        <f t="shared" si="6"/>
        <v>3469.47</v>
      </c>
      <c r="I24" s="1">
        <f>F24+H24</f>
        <v>18554.12</v>
      </c>
    </row>
    <row r="25" spans="1:9" x14ac:dyDescent="0.3">
      <c r="A25" s="30" t="s">
        <v>4</v>
      </c>
      <c r="B25" s="28" t="s">
        <v>5</v>
      </c>
      <c r="C25" s="28">
        <f>C23</f>
        <v>3</v>
      </c>
      <c r="D25" s="1">
        <f>D23</f>
        <v>12</v>
      </c>
      <c r="E25" s="37">
        <v>96.96</v>
      </c>
      <c r="F25" s="1">
        <f t="shared" si="8"/>
        <v>3490.56</v>
      </c>
      <c r="G25" s="1">
        <v>23</v>
      </c>
      <c r="H25" s="1">
        <f t="shared" si="6"/>
        <v>802.83</v>
      </c>
      <c r="I25" s="1">
        <f>F25+H25</f>
        <v>4293.3900000000003</v>
      </c>
    </row>
    <row r="26" spans="1:9" x14ac:dyDescent="0.3">
      <c r="A26" s="2">
        <v>4</v>
      </c>
      <c r="B26" s="2"/>
      <c r="C26" s="2"/>
      <c r="D26" s="2"/>
      <c r="E26" s="16"/>
      <c r="F26" s="17"/>
      <c r="G26" s="17" t="s">
        <v>22</v>
      </c>
      <c r="H26" s="17"/>
      <c r="I26" s="17" t="s">
        <v>26</v>
      </c>
    </row>
    <row r="27" spans="1:9" ht="48" x14ac:dyDescent="0.3">
      <c r="A27" s="23" t="s">
        <v>9</v>
      </c>
      <c r="B27" s="23" t="s">
        <v>0</v>
      </c>
      <c r="C27" s="24" t="s">
        <v>16</v>
      </c>
      <c r="D27" s="25" t="s">
        <v>15</v>
      </c>
      <c r="E27" s="26" t="s">
        <v>10</v>
      </c>
      <c r="F27" s="27" t="s">
        <v>8</v>
      </c>
      <c r="G27" s="27" t="s">
        <v>11</v>
      </c>
      <c r="H27" s="27" t="s">
        <v>6</v>
      </c>
      <c r="I27" s="27" t="s">
        <v>7</v>
      </c>
    </row>
    <row r="28" spans="1:9" x14ac:dyDescent="0.3">
      <c r="A28" s="30" t="s">
        <v>27</v>
      </c>
      <c r="B28" s="28" t="s">
        <v>1</v>
      </c>
      <c r="C28" s="28">
        <v>1</v>
      </c>
      <c r="D28" s="31">
        <v>124106</v>
      </c>
      <c r="E28" s="32">
        <f>H5</f>
        <v>0</v>
      </c>
      <c r="F28" s="1">
        <f>ROUND(C28*D28*E28,2)</f>
        <v>0</v>
      </c>
      <c r="G28" s="1">
        <v>23</v>
      </c>
      <c r="H28" s="1">
        <f t="shared" ref="H28:H31" si="9">ROUND(F28*G28%,2)</f>
        <v>0</v>
      </c>
      <c r="I28" s="1">
        <f t="shared" ref="I28" si="10">F28+H28</f>
        <v>0</v>
      </c>
    </row>
    <row r="29" spans="1:9" x14ac:dyDescent="0.3">
      <c r="A29" s="30" t="s">
        <v>24</v>
      </c>
      <c r="B29" s="28" t="s">
        <v>5</v>
      </c>
      <c r="C29" s="33">
        <v>3</v>
      </c>
      <c r="D29" s="1">
        <v>12</v>
      </c>
      <c r="E29" s="34"/>
      <c r="F29" s="1">
        <f t="shared" ref="F29:F31" si="11">ROUND(C29*D29*E29,2)</f>
        <v>0</v>
      </c>
      <c r="G29" s="1">
        <v>23</v>
      </c>
      <c r="H29" s="1">
        <f t="shared" si="9"/>
        <v>0</v>
      </c>
      <c r="I29" s="1">
        <f>F29+H29</f>
        <v>0</v>
      </c>
    </row>
    <row r="30" spans="1:9" x14ac:dyDescent="0.3">
      <c r="A30" s="30" t="s">
        <v>2</v>
      </c>
      <c r="B30" s="28" t="s">
        <v>1</v>
      </c>
      <c r="C30" s="28">
        <v>1</v>
      </c>
      <c r="D30" s="35">
        <v>166222</v>
      </c>
      <c r="E30" s="37">
        <v>2.9870000000000001E-2</v>
      </c>
      <c r="F30" s="1">
        <f t="shared" si="11"/>
        <v>4965.05</v>
      </c>
      <c r="G30" s="1">
        <v>23</v>
      </c>
      <c r="H30" s="1">
        <f t="shared" si="9"/>
        <v>1141.96</v>
      </c>
      <c r="I30" s="1">
        <f>F30+H30</f>
        <v>6107.01</v>
      </c>
    </row>
    <row r="31" spans="1:9" x14ac:dyDescent="0.3">
      <c r="A31" s="30" t="s">
        <v>4</v>
      </c>
      <c r="B31" s="28" t="s">
        <v>5</v>
      </c>
      <c r="C31" s="28">
        <f>C29</f>
        <v>3</v>
      </c>
      <c r="D31" s="1">
        <f>D29</f>
        <v>12</v>
      </c>
      <c r="E31" s="37">
        <v>19.64</v>
      </c>
      <c r="F31" s="1">
        <f t="shared" si="11"/>
        <v>707.04</v>
      </c>
      <c r="G31" s="1">
        <v>23</v>
      </c>
      <c r="H31" s="1">
        <f t="shared" si="9"/>
        <v>162.62</v>
      </c>
      <c r="I31" s="1">
        <f>F31+H31</f>
        <v>869.66</v>
      </c>
    </row>
    <row r="32" spans="1:9" x14ac:dyDescent="0.3">
      <c r="A32" s="2">
        <v>5</v>
      </c>
      <c r="B32" s="2"/>
      <c r="C32" s="2"/>
      <c r="D32" s="2"/>
      <c r="E32" s="16"/>
      <c r="F32" s="17"/>
      <c r="G32" s="17" t="s">
        <v>23</v>
      </c>
      <c r="H32" s="17"/>
      <c r="I32" s="17" t="s">
        <v>26</v>
      </c>
    </row>
    <row r="33" spans="1:9" ht="48" x14ac:dyDescent="0.3">
      <c r="A33" s="23" t="s">
        <v>9</v>
      </c>
      <c r="B33" s="23" t="s">
        <v>0</v>
      </c>
      <c r="C33" s="24" t="s">
        <v>16</v>
      </c>
      <c r="D33" s="25" t="s">
        <v>15</v>
      </c>
      <c r="E33" s="26" t="s">
        <v>10</v>
      </c>
      <c r="F33" s="27" t="s">
        <v>8</v>
      </c>
      <c r="G33" s="27" t="s">
        <v>11</v>
      </c>
      <c r="H33" s="27" t="s">
        <v>6</v>
      </c>
      <c r="I33" s="27" t="s">
        <v>7</v>
      </c>
    </row>
    <row r="34" spans="1:9" x14ac:dyDescent="0.3">
      <c r="A34" s="30" t="s">
        <v>27</v>
      </c>
      <c r="B34" s="28" t="s">
        <v>1</v>
      </c>
      <c r="C34" s="28">
        <v>1</v>
      </c>
      <c r="D34" s="31">
        <v>143</v>
      </c>
      <c r="E34" s="32">
        <f>H5</f>
        <v>0</v>
      </c>
      <c r="F34" s="1">
        <f>ROUND(C34*D34*E34,2)</f>
        <v>0</v>
      </c>
      <c r="G34" s="1">
        <v>23</v>
      </c>
      <c r="H34" s="1">
        <f t="shared" ref="H34:H37" si="12">ROUND(F34*G34%,2)</f>
        <v>0</v>
      </c>
      <c r="I34" s="1">
        <f t="shared" ref="I34" si="13">F34+H34</f>
        <v>0</v>
      </c>
    </row>
    <row r="35" spans="1:9" x14ac:dyDescent="0.3">
      <c r="A35" s="30" t="s">
        <v>24</v>
      </c>
      <c r="B35" s="28" t="s">
        <v>5</v>
      </c>
      <c r="C35" s="33">
        <v>5</v>
      </c>
      <c r="D35" s="1">
        <v>12</v>
      </c>
      <c r="E35" s="34"/>
      <c r="F35" s="1">
        <f t="shared" ref="F35:F37" si="14">ROUND(C35*D35*E35,2)</f>
        <v>0</v>
      </c>
      <c r="G35" s="1">
        <v>23</v>
      </c>
      <c r="H35" s="1">
        <f t="shared" si="12"/>
        <v>0</v>
      </c>
      <c r="I35" s="1">
        <f>F35+H35</f>
        <v>0</v>
      </c>
    </row>
    <row r="36" spans="1:9" x14ac:dyDescent="0.3">
      <c r="A36" s="30" t="s">
        <v>2</v>
      </c>
      <c r="B36" s="28" t="s">
        <v>1</v>
      </c>
      <c r="C36" s="28">
        <v>1</v>
      </c>
      <c r="D36" s="35">
        <f>D34</f>
        <v>143</v>
      </c>
      <c r="E36" s="37">
        <v>4.0039999999999999E-2</v>
      </c>
      <c r="F36" s="1">
        <f t="shared" si="14"/>
        <v>5.73</v>
      </c>
      <c r="G36" s="1">
        <v>23</v>
      </c>
      <c r="H36" s="1">
        <f t="shared" si="12"/>
        <v>1.32</v>
      </c>
      <c r="I36" s="1">
        <f>F36+H36</f>
        <v>7.0500000000000007</v>
      </c>
    </row>
    <row r="37" spans="1:9" x14ac:dyDescent="0.3">
      <c r="A37" s="30" t="s">
        <v>4</v>
      </c>
      <c r="B37" s="28" t="s">
        <v>5</v>
      </c>
      <c r="C37" s="28">
        <f>C35</f>
        <v>5</v>
      </c>
      <c r="D37" s="1">
        <f>D35</f>
        <v>12</v>
      </c>
      <c r="E37" s="37">
        <v>3.68</v>
      </c>
      <c r="F37" s="1">
        <f t="shared" si="14"/>
        <v>220.8</v>
      </c>
      <c r="G37" s="1">
        <v>23</v>
      </c>
      <c r="H37" s="1">
        <f t="shared" si="12"/>
        <v>50.78</v>
      </c>
      <c r="I37" s="1">
        <f>F37+H37</f>
        <v>271.58000000000004</v>
      </c>
    </row>
    <row r="38" spans="1:9" x14ac:dyDescent="0.3">
      <c r="A38" s="38">
        <v>6</v>
      </c>
    </row>
    <row r="39" spans="1:9" ht="48" x14ac:dyDescent="0.3">
      <c r="A39" s="23" t="s">
        <v>9</v>
      </c>
      <c r="B39" s="23" t="s">
        <v>0</v>
      </c>
      <c r="C39" s="24" t="s">
        <v>16</v>
      </c>
      <c r="D39" s="25" t="s">
        <v>15</v>
      </c>
      <c r="E39" s="26" t="s">
        <v>10</v>
      </c>
      <c r="F39" s="27" t="s">
        <v>8</v>
      </c>
      <c r="G39" s="27" t="s">
        <v>11</v>
      </c>
      <c r="H39" s="27" t="s">
        <v>6</v>
      </c>
      <c r="I39" s="27" t="s">
        <v>7</v>
      </c>
    </row>
    <row r="40" spans="1:9" x14ac:dyDescent="0.3">
      <c r="A40" s="30" t="s">
        <v>30</v>
      </c>
      <c r="B40" s="28" t="s">
        <v>1</v>
      </c>
      <c r="C40" s="28">
        <v>1</v>
      </c>
      <c r="D40" s="31">
        <v>408852</v>
      </c>
      <c r="E40" s="32">
        <f>H6</f>
        <v>0</v>
      </c>
      <c r="F40" s="39">
        <f>ROUND(C40*D40*E40,2)</f>
        <v>0</v>
      </c>
      <c r="G40" s="39">
        <v>23</v>
      </c>
      <c r="H40" s="39">
        <f>ROUND(F40*G40%,2)</f>
        <v>0</v>
      </c>
      <c r="I40" s="39">
        <f>F40+H40</f>
        <v>0</v>
      </c>
    </row>
    <row r="41" spans="1:9" x14ac:dyDescent="0.3">
      <c r="A41" s="40"/>
      <c r="B41" s="2"/>
      <c r="C41" s="2"/>
      <c r="D41" s="41"/>
      <c r="E41" s="42"/>
      <c r="F41" s="43"/>
      <c r="G41" s="43"/>
      <c r="H41" s="43"/>
      <c r="I41" s="43"/>
    </row>
    <row r="43" spans="1:9" x14ac:dyDescent="0.3">
      <c r="A43" s="2"/>
      <c r="B43" s="2"/>
      <c r="C43" s="2"/>
      <c r="D43" s="13"/>
      <c r="E43" s="50" t="s">
        <v>36</v>
      </c>
      <c r="F43" s="50"/>
      <c r="G43" s="50"/>
      <c r="H43" s="50"/>
      <c r="I43" s="12"/>
    </row>
    <row r="44" spans="1:9" x14ac:dyDescent="0.3">
      <c r="A44" s="8" t="s">
        <v>13</v>
      </c>
      <c r="B44" s="19">
        <f>D10+D16+D22+D28+D34+D40</f>
        <v>2625159</v>
      </c>
      <c r="C44" s="9"/>
      <c r="D44" s="10"/>
      <c r="E44" s="51" t="s">
        <v>19</v>
      </c>
      <c r="F44" s="52"/>
      <c r="G44" s="52"/>
      <c r="H44" s="53"/>
      <c r="I44" s="3">
        <f>SUM(I10:I40)</f>
        <v>120824.59999999999</v>
      </c>
    </row>
    <row r="45" spans="1:9" x14ac:dyDescent="0.3">
      <c r="A45" s="4" t="s">
        <v>14</v>
      </c>
      <c r="B45" s="19">
        <f>D13+D19</f>
        <v>14716800</v>
      </c>
      <c r="C45" s="10"/>
      <c r="D45" s="10"/>
      <c r="E45" s="54" t="s">
        <v>20</v>
      </c>
      <c r="F45" s="55"/>
      <c r="G45" s="55"/>
      <c r="H45" s="56"/>
      <c r="I45" s="5">
        <f>I44/1.23</f>
        <v>98231.382113821135</v>
      </c>
    </row>
    <row r="46" spans="1:9" x14ac:dyDescent="0.3">
      <c r="A46" s="4" t="s">
        <v>28</v>
      </c>
      <c r="B46" s="20">
        <f>((C11*D11)+(C17*D17)+(C23*D23)+(C29*D29)+(C35*D35))</f>
        <v>204</v>
      </c>
      <c r="C46" s="6"/>
      <c r="D46" s="6"/>
      <c r="E46" s="57"/>
      <c r="F46" s="57"/>
      <c r="G46" s="57"/>
      <c r="H46" s="57"/>
      <c r="I46" s="14"/>
    </row>
    <row r="47" spans="1:9" x14ac:dyDescent="0.3">
      <c r="A47" s="11"/>
      <c r="B47" s="11"/>
      <c r="C47" s="11"/>
      <c r="D47" s="11"/>
      <c r="E47" s="46"/>
      <c r="F47" s="46"/>
      <c r="G47" s="46"/>
      <c r="H47" s="46"/>
      <c r="I47" s="15"/>
    </row>
    <row r="48" spans="1:9" x14ac:dyDescent="0.3">
      <c r="A48" s="6"/>
      <c r="B48" s="6"/>
      <c r="C48" s="6"/>
      <c r="D48" s="6"/>
      <c r="E48" s="7"/>
      <c r="F48" s="6"/>
      <c r="G48" s="6"/>
      <c r="H48" s="6"/>
      <c r="I48" s="6"/>
    </row>
    <row r="49" spans="1:9" x14ac:dyDescent="0.3">
      <c r="A49" s="47" t="s">
        <v>25</v>
      </c>
      <c r="B49" s="47"/>
      <c r="C49" s="47"/>
      <c r="D49" s="47"/>
      <c r="E49" s="47"/>
      <c r="F49" s="47"/>
      <c r="G49" s="47"/>
      <c r="H49" s="47"/>
      <c r="I49" s="47"/>
    </row>
    <row r="50" spans="1:9" x14ac:dyDescent="0.3">
      <c r="A50" s="47"/>
      <c r="B50" s="47"/>
      <c r="C50" s="47"/>
      <c r="D50" s="47"/>
      <c r="E50" s="47"/>
      <c r="F50" s="47"/>
      <c r="G50" s="47"/>
      <c r="H50" s="47"/>
      <c r="I50" s="47"/>
    </row>
    <row r="51" spans="1:9" x14ac:dyDescent="0.3">
      <c r="A51" s="47"/>
      <c r="B51" s="47"/>
      <c r="C51" s="47"/>
      <c r="D51" s="47"/>
      <c r="E51" s="47"/>
      <c r="F51" s="47"/>
      <c r="G51" s="47"/>
      <c r="H51" s="47"/>
      <c r="I51" s="47"/>
    </row>
  </sheetData>
  <mergeCells count="11">
    <mergeCell ref="E47:H47"/>
    <mergeCell ref="A49:I51"/>
    <mergeCell ref="G1:I1"/>
    <mergeCell ref="A2:I2"/>
    <mergeCell ref="E43:H43"/>
    <mergeCell ref="E44:H44"/>
    <mergeCell ref="E45:H45"/>
    <mergeCell ref="E46:H46"/>
    <mergeCell ref="F4:G4"/>
    <mergeCell ref="F5:G5"/>
    <mergeCell ref="F6:G6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 część wg cen taryfowych i kon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2022-10-20T06:13:23Z</dcterms:modified>
</cp:coreProperties>
</file>