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spółka\2022\Energia 7 grupa\ostateczna wersja\"/>
    </mc:Choice>
  </mc:AlternateContent>
  <xr:revisionPtr revIDLastSave="0" documentId="13_ncr:1_{C0EC87DD-A777-4654-9306-11E11ED1F6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cenowy" sheetId="19" r:id="rId1"/>
    <sheet name="Arkusz1" sheetId="20" r:id="rId2"/>
    <sheet name="Arkusz2" sheetId="21" r:id="rId3"/>
    <sheet name="Arkusz3" sheetId="22" r:id="rId4"/>
  </sheets>
  <definedNames>
    <definedName name="_xlnm._FilterDatabase" localSheetId="0" hidden="1">'Formularz cenowy'!$C$1:$C$80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9" l="1"/>
  <c r="C30" i="19"/>
  <c r="E71" i="19"/>
  <c r="G70" i="19"/>
  <c r="G69" i="19"/>
  <c r="C29" i="19" l="1"/>
  <c r="C28" i="19"/>
  <c r="C27" i="19"/>
  <c r="C26" i="19"/>
  <c r="C25" i="19"/>
  <c r="C24" i="19"/>
  <c r="C23" i="19"/>
  <c r="C22" i="19"/>
  <c r="C21" i="19"/>
  <c r="C20" i="19"/>
  <c r="C19" i="19"/>
  <c r="C17" i="19"/>
  <c r="C16" i="19"/>
  <c r="C15" i="19"/>
  <c r="C14" i="19"/>
  <c r="C13" i="19"/>
  <c r="C11" i="19"/>
  <c r="C10" i="19"/>
  <c r="C7" i="19"/>
  <c r="C6" i="19"/>
  <c r="C5" i="19"/>
  <c r="G13" i="22" l="1"/>
  <c r="G9" i="22"/>
  <c r="E41" i="19" l="1"/>
  <c r="C12" i="19" s="1"/>
  <c r="E37" i="19"/>
  <c r="C8" i="19" s="1"/>
  <c r="G74" i="19" l="1"/>
  <c r="G73" i="19"/>
  <c r="G72" i="19"/>
  <c r="G71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7" i="19"/>
  <c r="G36" i="19"/>
  <c r="G35" i="19"/>
  <c r="G34" i="19"/>
  <c r="G70" i="20"/>
  <c r="G69" i="20"/>
  <c r="G68" i="20"/>
  <c r="G67" i="20"/>
  <c r="G66" i="20"/>
  <c r="G65" i="20"/>
  <c r="G64" i="20"/>
  <c r="G63" i="20"/>
  <c r="G62" i="20"/>
  <c r="G61" i="20"/>
  <c r="G60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E45" i="20"/>
  <c r="G45" i="20" s="1"/>
  <c r="G44" i="20"/>
  <c r="G43" i="20"/>
  <c r="G42" i="20"/>
  <c r="G41" i="20"/>
  <c r="G40" i="20"/>
  <c r="E39" i="20"/>
  <c r="G39" i="20" s="1"/>
  <c r="G38" i="20"/>
  <c r="G37" i="20"/>
  <c r="G36" i="20"/>
  <c r="E35" i="20"/>
  <c r="G35" i="20" s="1"/>
  <c r="G34" i="20"/>
  <c r="G33" i="20"/>
  <c r="G32" i="20"/>
  <c r="G82" i="20" s="1"/>
  <c r="G83" i="20" s="1"/>
  <c r="C5" i="20"/>
  <c r="G86" i="19" l="1"/>
  <c r="G87" i="19" s="1"/>
  <c r="G88" i="19" s="1"/>
  <c r="G84" i="20"/>
</calcChain>
</file>

<file path=xl/sharedStrings.xml><?xml version="1.0" encoding="utf-8"?>
<sst xmlns="http://schemas.openxmlformats.org/spreadsheetml/2006/main" count="377" uniqueCount="69">
  <si>
    <t>Grupa taryfowa aktualna</t>
  </si>
  <si>
    <t>G11</t>
  </si>
  <si>
    <t>C11</t>
  </si>
  <si>
    <t>C21</t>
  </si>
  <si>
    <t>C12a</t>
  </si>
  <si>
    <t>Wielkopolskie Centrum Onkologii</t>
  </si>
  <si>
    <t>C22a</t>
  </si>
  <si>
    <t>L.p.</t>
  </si>
  <si>
    <t>Strefa</t>
  </si>
  <si>
    <t>szczyt</t>
  </si>
  <si>
    <t>pozaszczyt</t>
  </si>
  <si>
    <t>Zamawiający</t>
  </si>
  <si>
    <t>Grupa taryfowa</t>
  </si>
  <si>
    <t>Cena Jednostkowa netto w zł za 1 MWh *
(PROSZĘ WPISAĆ CENY NETTO)</t>
  </si>
  <si>
    <t>G11, C11, C21</t>
  </si>
  <si>
    <t>Wojewódzki Zakład Opieki Psychiatrycznej w Sokołówce</t>
  </si>
  <si>
    <t>dzień</t>
  </si>
  <si>
    <t>noc</t>
  </si>
  <si>
    <t>Specjalistyczny Zespół Opieki Zdrowotnej nad Matką i Dzieckiem w Poznaniu</t>
  </si>
  <si>
    <t>Cena jednostkowa netto w zł za 1 MWh
 (z formularza jw.)</t>
  </si>
  <si>
    <t>Wartość netto w zł</t>
  </si>
  <si>
    <t>całodobowa</t>
  </si>
  <si>
    <t>Wojewódzki Szpital dla Nerwowo i Psychicznie Chorych „Dziekanka”</t>
  </si>
  <si>
    <t>Centrum Rehabilitacji im. Prof. Mieczysława Walczaka w Osiecznej</t>
  </si>
  <si>
    <t>Wielkopolskie Centrum Ratownictwa Medycznego sp. z o.o. w Koninie</t>
  </si>
  <si>
    <t>Wielkopolski Ośrodek Reumatologiczny w Śremie</t>
  </si>
  <si>
    <t>B22, C22a</t>
  </si>
  <si>
    <t>C12b, G12</t>
  </si>
  <si>
    <t>C22B</t>
  </si>
  <si>
    <t>II_Zmodyfikowany_Załącznik Nr 3 do SIWZ - Formularz Cenowy</t>
  </si>
  <si>
    <t>B21</t>
  </si>
  <si>
    <t>C12a, B21, C11</t>
  </si>
  <si>
    <t>Formularz Cenowy - zakup energii elektrycznej w okresie 01.10.2022-31.12.2023</t>
  </si>
  <si>
    <t>Wolumen energii w okresie 01.10.2022-31.12.2023 [MWh]</t>
  </si>
  <si>
    <t>Wojewódzki Szpital Zespolony im. Ludwika Perzyny w Kaliszu</t>
  </si>
  <si>
    <t>B22</t>
  </si>
  <si>
    <t>Wojewódzka Stacja Pogotowia Ratunkowego w Poznaniu</t>
  </si>
  <si>
    <t>pozaszczytowa</t>
  </si>
  <si>
    <t>szczytowa</t>
  </si>
  <si>
    <t>Formularz Cenowy - zakup energii elektrycznej w okresie 01.05.2022-30.09.2022</t>
  </si>
  <si>
    <t>Wolumen energii w okresie01.05.2022-30.09.2022 [MWh]</t>
  </si>
  <si>
    <t>Całodobowa</t>
  </si>
  <si>
    <t>G11, C21, C22b</t>
  </si>
  <si>
    <t>Szczyt</t>
  </si>
  <si>
    <t>Pozaszczyt</t>
  </si>
  <si>
    <t>Dzień</t>
  </si>
  <si>
    <t>Noc</t>
  </si>
  <si>
    <t>B23</t>
  </si>
  <si>
    <t>Szczyt przedpołudniowy</t>
  </si>
  <si>
    <t>Szczyt popołudniowy</t>
  </si>
  <si>
    <t>Pozostałe godziny doby</t>
  </si>
  <si>
    <t>C23</t>
  </si>
  <si>
    <t>C12a, B21</t>
  </si>
  <si>
    <t>Wolumen energii w okresie 01.05.2021-30.09.2022 [MWh]</t>
  </si>
  <si>
    <t>Wojewódzki Szpital Zespolony w Lesznie</t>
  </si>
  <si>
    <t>szczyt przedpołudniowy</t>
  </si>
  <si>
    <t>szczyt popołudniowy</t>
  </si>
  <si>
    <t>Pozostałe godziny</t>
  </si>
  <si>
    <t>Zakład leczenia Uzaleźnień w Charcicach</t>
  </si>
  <si>
    <t>Wojewódzki Szpital Zespolony w Koninie</t>
  </si>
  <si>
    <t>pozostałe godziny</t>
  </si>
  <si>
    <t>Szpital Wojewódzki w Poznaniu</t>
  </si>
  <si>
    <t>Ośrodek Profilaktyki i Epidemiologii Nowotworów s.a</t>
  </si>
  <si>
    <t>Razem wartość netto w zł</t>
  </si>
  <si>
    <t>Wartość VAT w zł</t>
  </si>
  <si>
    <t>Wartość brutto w zł</t>
  </si>
  <si>
    <t>Wolumen energii w okresie01.10.2022-31.12.2023 [MWh]</t>
  </si>
  <si>
    <t>C22b</t>
  </si>
  <si>
    <t>Załącznik Nr 3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</si>
</sst>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wrapText="1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0" fontId="6" fillId="0" borderId="0" xfId="0" applyFont="1"/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/>
    <xf numFmtId="165" fontId="3" fillId="0" borderId="1" xfId="0" applyNumberFormat="1" applyFont="1" applyFill="1" applyBorder="1" applyAlignment="1" applyProtection="1">
      <alignment horizontal="right" vertical="center" wrapText="1"/>
    </xf>
    <xf numFmtId="2" fontId="5" fillId="0" borderId="0" xfId="0" applyNumberFormat="1" applyFont="1"/>
    <xf numFmtId="0" fontId="9" fillId="2" borderId="1" xfId="0" applyFont="1" applyFill="1" applyBorder="1"/>
    <xf numFmtId="165" fontId="2" fillId="2" borderId="1" xfId="0" applyNumberFormat="1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2" fillId="0" borderId="1" xfId="0" applyFont="1" applyBorder="1" applyAlignment="1">
      <alignment horizontal="center" wrapText="1"/>
    </xf>
    <xf numFmtId="166" fontId="3" fillId="0" borderId="1" xfId="0" applyNumberFormat="1" applyFont="1" applyBorder="1"/>
    <xf numFmtId="0" fontId="3" fillId="2" borderId="1" xfId="0" applyFont="1" applyFill="1" applyBorder="1"/>
    <xf numFmtId="0" fontId="3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165" fontId="2" fillId="0" borderId="2" xfId="0" applyNumberFormat="1" applyFont="1" applyBorder="1" applyAlignment="1">
      <alignment horizontal="center" wrapText="1"/>
    </xf>
    <xf numFmtId="0" fontId="5" fillId="0" borderId="2" xfId="0" applyFont="1" applyBorder="1"/>
    <xf numFmtId="0" fontId="5" fillId="2" borderId="1" xfId="0" applyFont="1" applyFill="1" applyBorder="1"/>
    <xf numFmtId="0" fontId="3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/>
    <xf numFmtId="165" fontId="1" fillId="0" borderId="1" xfId="0" applyNumberFormat="1" applyFont="1" applyFill="1" applyBorder="1" applyAlignment="1" applyProtection="1">
      <alignment horizontal="right" vertical="center" wrapText="1"/>
    </xf>
    <xf numFmtId="44" fontId="1" fillId="0" borderId="4" xfId="0" applyNumberFormat="1" applyFont="1" applyFill="1" applyBorder="1" applyAlignment="1" applyProtection="1">
      <alignment horizontal="center" vertical="center" wrapText="1"/>
    </xf>
    <xf numFmtId="166" fontId="1" fillId="0" borderId="5" xfId="0" applyNumberFormat="1" applyFont="1" applyFill="1" applyBorder="1" applyAlignment="1" applyProtection="1">
      <alignment horizontal="right" vertical="center" wrapText="1"/>
    </xf>
    <xf numFmtId="44" fontId="1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1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/>
    <xf numFmtId="0" fontId="10" fillId="0" borderId="1" xfId="0" applyFont="1" applyBorder="1"/>
    <xf numFmtId="166" fontId="10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Fill="1" applyBorder="1"/>
    <xf numFmtId="0" fontId="10" fillId="2" borderId="1" xfId="0" applyFont="1" applyFill="1" applyBorder="1"/>
    <xf numFmtId="165" fontId="10" fillId="0" borderId="1" xfId="0" applyNumberFormat="1" applyFont="1" applyFill="1" applyBorder="1" applyAlignment="1" applyProtection="1">
      <alignment horizontal="right" vertical="center" wrapText="1"/>
    </xf>
    <xf numFmtId="165" fontId="14" fillId="0" borderId="1" xfId="0" applyNumberFormat="1" applyFont="1" applyFill="1" applyBorder="1" applyAlignment="1" applyProtection="1">
      <alignment horizontal="righ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4" fontId="14" fillId="0" borderId="4" xfId="0" applyNumberFormat="1" applyFont="1" applyFill="1" applyBorder="1" applyAlignment="1" applyProtection="1">
      <alignment horizontal="center" vertical="center" wrapText="1"/>
    </xf>
    <xf numFmtId="166" fontId="14" fillId="0" borderId="5" xfId="0" applyNumberFormat="1" applyFont="1" applyFill="1" applyBorder="1" applyAlignment="1" applyProtection="1">
      <alignment horizontal="right" vertical="center" wrapText="1"/>
    </xf>
    <xf numFmtId="44" fontId="14" fillId="0" borderId="5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165" fontId="11" fillId="2" borderId="1" xfId="0" applyNumberFormat="1" applyFont="1" applyFill="1" applyBorder="1" applyAlignment="1">
      <alignment horizontal="center" wrapText="1"/>
    </xf>
    <xf numFmtId="0" fontId="13" fillId="2" borderId="1" xfId="0" applyFont="1" applyFill="1" applyBorder="1"/>
    <xf numFmtId="0" fontId="11" fillId="2" borderId="1" xfId="0" applyFont="1" applyFill="1" applyBorder="1" applyAlignment="1">
      <alignment horizontal="center" wrapText="1"/>
    </xf>
    <xf numFmtId="165" fontId="11" fillId="0" borderId="1" xfId="0" applyNumberFormat="1" applyFont="1" applyBorder="1" applyAlignment="1">
      <alignment horizontal="center" wrapText="1"/>
    </xf>
    <xf numFmtId="165" fontId="11" fillId="0" borderId="2" xfId="0" applyNumberFormat="1" applyFont="1" applyBorder="1" applyAlignment="1">
      <alignment horizontal="center" wrapText="1"/>
    </xf>
    <xf numFmtId="0" fontId="10" fillId="0" borderId="2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/>
    <xf numFmtId="0" fontId="12" fillId="3" borderId="1" xfId="0" applyFont="1" applyFill="1" applyBorder="1"/>
    <xf numFmtId="165" fontId="10" fillId="3" borderId="1" xfId="0" applyNumberFormat="1" applyFont="1" applyFill="1" applyBorder="1" applyAlignment="1" applyProtection="1">
      <alignment horizontal="right" vertical="center" wrapText="1"/>
    </xf>
    <xf numFmtId="165" fontId="14" fillId="3" borderId="1" xfId="0" applyNumberFormat="1" applyFont="1" applyFill="1" applyBorder="1" applyAlignment="1" applyProtection="1">
      <alignment horizontal="right" vertical="center" wrapText="1"/>
    </xf>
    <xf numFmtId="0" fontId="10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65" fontId="11" fillId="2" borderId="2" xfId="0" applyNumberFormat="1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1" fillId="0" borderId="0" xfId="0" applyFont="1" applyAlignment="1">
      <alignment horizontal="right" wrapText="1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right" vertical="center"/>
    </xf>
    <xf numFmtId="166" fontId="10" fillId="0" borderId="4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8"/>
  <sheetViews>
    <sheetView tabSelected="1" view="pageBreakPreview" topLeftCell="A25" zoomScaleNormal="100" zoomScaleSheetLayoutView="100" workbookViewId="0">
      <selection activeCell="E46" sqref="E46"/>
    </sheetView>
  </sheetViews>
  <sheetFormatPr defaultColWidth="9.140625" defaultRowHeight="12.75" x14ac:dyDescent="0.2"/>
  <cols>
    <col min="1" max="1" width="21.7109375" style="3" customWidth="1"/>
    <col min="2" max="2" width="21.5703125" style="11" customWidth="1"/>
    <col min="3" max="3" width="27.5703125" style="1" customWidth="1"/>
    <col min="4" max="4" width="17" style="1" customWidth="1"/>
    <col min="5" max="5" width="22.5703125" style="1" customWidth="1"/>
    <col min="6" max="6" width="14.5703125" style="1" customWidth="1"/>
    <col min="7" max="7" width="14.42578125" style="1" customWidth="1"/>
    <col min="8" max="8" width="9.140625" style="1" customWidth="1"/>
    <col min="9" max="16384" width="9.140625" style="1"/>
  </cols>
  <sheetData>
    <row r="1" spans="1:8" ht="33.75" customHeight="1" x14ac:dyDescent="0.2">
      <c r="A1" s="66"/>
      <c r="B1" s="66"/>
      <c r="C1" s="66"/>
      <c r="D1" s="66"/>
      <c r="E1" s="117" t="s">
        <v>68</v>
      </c>
      <c r="F1" s="117"/>
      <c r="G1" s="66"/>
    </row>
    <row r="2" spans="1:8" x14ac:dyDescent="0.2">
      <c r="A2" s="67" t="s">
        <v>32</v>
      </c>
      <c r="B2" s="66"/>
      <c r="C2" s="66"/>
      <c r="D2" s="66"/>
      <c r="E2" s="66"/>
      <c r="F2" s="66"/>
      <c r="G2" s="66"/>
    </row>
    <row r="3" spans="1:8" ht="7.5" customHeight="1" x14ac:dyDescent="0.2">
      <c r="A3" s="66"/>
      <c r="B3" s="66"/>
      <c r="C3" s="66"/>
      <c r="D3" s="66"/>
      <c r="E3" s="66"/>
      <c r="F3" s="66"/>
      <c r="G3" s="66"/>
    </row>
    <row r="4" spans="1:8" ht="56.25" x14ac:dyDescent="0.2">
      <c r="A4" s="68" t="s">
        <v>0</v>
      </c>
      <c r="B4" s="84" t="s">
        <v>8</v>
      </c>
      <c r="C4" s="85" t="s">
        <v>33</v>
      </c>
      <c r="D4" s="86" t="s">
        <v>13</v>
      </c>
      <c r="E4" s="66"/>
      <c r="F4" s="66"/>
      <c r="G4" s="66"/>
    </row>
    <row r="5" spans="1:8" x14ac:dyDescent="0.2">
      <c r="A5" s="112" t="s">
        <v>47</v>
      </c>
      <c r="B5" s="64" t="s">
        <v>55</v>
      </c>
      <c r="C5" s="87">
        <f>E34+E65</f>
        <v>2016</v>
      </c>
      <c r="D5" s="87"/>
      <c r="E5" s="66"/>
      <c r="F5" s="66"/>
      <c r="G5" s="66"/>
    </row>
    <row r="6" spans="1:8" x14ac:dyDescent="0.2">
      <c r="A6" s="112"/>
      <c r="B6" s="64" t="s">
        <v>56</v>
      </c>
      <c r="C6" s="87">
        <f>E35+E66</f>
        <v>1192</v>
      </c>
      <c r="D6" s="72"/>
      <c r="E6" s="66"/>
      <c r="F6" s="66"/>
      <c r="G6" s="66"/>
    </row>
    <row r="7" spans="1:8" x14ac:dyDescent="0.2">
      <c r="A7" s="112"/>
      <c r="B7" s="64" t="s">
        <v>57</v>
      </c>
      <c r="C7" s="88">
        <f>E36+E67</f>
        <v>5852</v>
      </c>
      <c r="D7" s="89"/>
      <c r="E7" s="66"/>
      <c r="F7" s="66"/>
      <c r="G7" s="66"/>
      <c r="H7" s="2"/>
    </row>
    <row r="8" spans="1:8" x14ac:dyDescent="0.2">
      <c r="A8" s="118" t="s">
        <v>14</v>
      </c>
      <c r="B8" s="120" t="s">
        <v>21</v>
      </c>
      <c r="C8" s="113">
        <f>E37+E47+E71</f>
        <v>4794.2070000000003</v>
      </c>
      <c r="D8" s="115"/>
      <c r="E8" s="66"/>
      <c r="F8" s="66"/>
      <c r="G8" s="66"/>
      <c r="H8" s="2"/>
    </row>
    <row r="9" spans="1:8" ht="16.5" customHeight="1" x14ac:dyDescent="0.2">
      <c r="A9" s="119"/>
      <c r="B9" s="121"/>
      <c r="C9" s="114"/>
      <c r="D9" s="116"/>
      <c r="E9" s="66"/>
      <c r="F9" s="66"/>
      <c r="G9" s="66"/>
      <c r="H9" s="2"/>
    </row>
    <row r="10" spans="1:8" x14ac:dyDescent="0.2">
      <c r="A10" s="118" t="s">
        <v>4</v>
      </c>
      <c r="B10" s="102" t="s">
        <v>9</v>
      </c>
      <c r="C10" s="91">
        <f>E39+E43+E51+E58+E81</f>
        <v>112.51</v>
      </c>
      <c r="D10" s="72"/>
      <c r="E10" s="66"/>
      <c r="F10" s="66"/>
      <c r="G10" s="66"/>
    </row>
    <row r="11" spans="1:8" x14ac:dyDescent="0.2">
      <c r="A11" s="119"/>
      <c r="B11" s="103" t="s">
        <v>10</v>
      </c>
      <c r="C11" s="91">
        <f>E40+E44+E52+E59+E82</f>
        <v>306.20300000000003</v>
      </c>
      <c r="D11" s="72"/>
      <c r="E11" s="66"/>
      <c r="F11" s="66"/>
      <c r="G11" s="66"/>
    </row>
    <row r="12" spans="1:8" x14ac:dyDescent="0.2">
      <c r="A12" s="65" t="s">
        <v>31</v>
      </c>
      <c r="B12" s="64" t="s">
        <v>21</v>
      </c>
      <c r="C12" s="90">
        <f>E41</f>
        <v>8768</v>
      </c>
      <c r="D12" s="72"/>
      <c r="E12" s="66"/>
      <c r="F12" s="66"/>
      <c r="G12" s="66"/>
    </row>
    <row r="13" spans="1:8" x14ac:dyDescent="0.2">
      <c r="A13" s="65" t="s">
        <v>1</v>
      </c>
      <c r="B13" s="64" t="s">
        <v>21</v>
      </c>
      <c r="C13" s="87">
        <f>E42+E74</f>
        <v>23.2</v>
      </c>
      <c r="D13" s="72"/>
      <c r="E13" s="66"/>
      <c r="F13" s="66"/>
      <c r="G13" s="66"/>
    </row>
    <row r="14" spans="1:8" x14ac:dyDescent="0.2">
      <c r="A14" s="112" t="s">
        <v>6</v>
      </c>
      <c r="B14" s="64" t="s">
        <v>9</v>
      </c>
      <c r="C14" s="87">
        <f>E45+E53+E84</f>
        <v>670.8</v>
      </c>
      <c r="D14" s="72"/>
      <c r="E14" s="66"/>
      <c r="F14" s="66"/>
      <c r="G14" s="66"/>
    </row>
    <row r="15" spans="1:8" x14ac:dyDescent="0.2">
      <c r="A15" s="112"/>
      <c r="B15" s="64" t="s">
        <v>10</v>
      </c>
      <c r="C15" s="87">
        <f>E46+E54+E85</f>
        <v>1529.1</v>
      </c>
      <c r="D15" s="72"/>
      <c r="E15" s="66"/>
      <c r="F15" s="66"/>
      <c r="G15" s="66"/>
    </row>
    <row r="16" spans="1:8" x14ac:dyDescent="0.2">
      <c r="A16" s="112" t="s">
        <v>26</v>
      </c>
      <c r="B16" s="64" t="s">
        <v>9</v>
      </c>
      <c r="C16" s="87">
        <f>E48</f>
        <v>141.47</v>
      </c>
      <c r="D16" s="72"/>
      <c r="E16" s="66"/>
      <c r="F16" s="66"/>
      <c r="G16" s="66"/>
    </row>
    <row r="17" spans="1:7" x14ac:dyDescent="0.2">
      <c r="A17" s="112"/>
      <c r="B17" s="64" t="s">
        <v>10</v>
      </c>
      <c r="C17" s="87">
        <f>E49</f>
        <v>47.12</v>
      </c>
      <c r="D17" s="72"/>
      <c r="E17" s="66"/>
      <c r="F17" s="66"/>
      <c r="G17" s="66"/>
    </row>
    <row r="18" spans="1:7" x14ac:dyDescent="0.2">
      <c r="A18" s="65" t="s">
        <v>30</v>
      </c>
      <c r="B18" s="64" t="s">
        <v>21</v>
      </c>
      <c r="C18" s="87">
        <f>E50+E75+E70</f>
        <v>9387.9760000000006</v>
      </c>
      <c r="D18" s="72"/>
      <c r="E18" s="66"/>
      <c r="F18" s="66"/>
      <c r="G18" s="66"/>
    </row>
    <row r="19" spans="1:7" x14ac:dyDescent="0.2">
      <c r="A19" s="112" t="s">
        <v>28</v>
      </c>
      <c r="B19" s="64" t="s">
        <v>16</v>
      </c>
      <c r="C19" s="87">
        <f>E55+E78</f>
        <v>40.81</v>
      </c>
      <c r="D19" s="72"/>
      <c r="E19" s="66"/>
      <c r="F19" s="66"/>
      <c r="G19" s="66"/>
    </row>
    <row r="20" spans="1:7" x14ac:dyDescent="0.2">
      <c r="A20" s="112"/>
      <c r="B20" s="64" t="s">
        <v>17</v>
      </c>
      <c r="C20" s="87">
        <f>E56+E79</f>
        <v>17.120999999999999</v>
      </c>
      <c r="D20" s="72"/>
      <c r="E20" s="66"/>
      <c r="F20" s="66"/>
      <c r="G20" s="66"/>
    </row>
    <row r="21" spans="1:7" x14ac:dyDescent="0.2">
      <c r="A21" s="65" t="s">
        <v>2</v>
      </c>
      <c r="B21" s="64" t="s">
        <v>21</v>
      </c>
      <c r="C21" s="91">
        <f>E57+E73+E80+E83</f>
        <v>144.42700000000002</v>
      </c>
      <c r="D21" s="72"/>
      <c r="E21" s="66"/>
      <c r="F21" s="66"/>
      <c r="G21" s="66"/>
    </row>
    <row r="22" spans="1:7" x14ac:dyDescent="0.2">
      <c r="A22" s="112" t="s">
        <v>27</v>
      </c>
      <c r="B22" s="64" t="s">
        <v>16</v>
      </c>
      <c r="C22" s="92">
        <f>E60</f>
        <v>9.1969999999999992</v>
      </c>
      <c r="D22" s="93"/>
      <c r="E22" s="66"/>
      <c r="F22" s="66"/>
      <c r="G22" s="66"/>
    </row>
    <row r="23" spans="1:7" x14ac:dyDescent="0.2">
      <c r="A23" s="112"/>
      <c r="B23" s="64" t="s">
        <v>17</v>
      </c>
      <c r="C23" s="91">
        <f>E61</f>
        <v>6.56</v>
      </c>
      <c r="D23" s="72"/>
      <c r="E23" s="66"/>
      <c r="F23" s="66"/>
      <c r="G23" s="66"/>
    </row>
    <row r="24" spans="1:7" x14ac:dyDescent="0.2">
      <c r="A24" s="112" t="s">
        <v>51</v>
      </c>
      <c r="B24" s="64" t="s">
        <v>55</v>
      </c>
      <c r="C24" s="87">
        <f>E62</f>
        <v>334</v>
      </c>
      <c r="D24" s="72"/>
      <c r="E24" s="66"/>
      <c r="F24" s="66"/>
      <c r="G24" s="66"/>
    </row>
    <row r="25" spans="1:7" x14ac:dyDescent="0.2">
      <c r="A25" s="112"/>
      <c r="B25" s="64" t="s">
        <v>56</v>
      </c>
      <c r="C25" s="90">
        <f>E63</f>
        <v>209</v>
      </c>
      <c r="D25" s="76"/>
      <c r="E25" s="66"/>
      <c r="F25" s="66"/>
      <c r="G25" s="66"/>
    </row>
    <row r="26" spans="1:7" x14ac:dyDescent="0.2">
      <c r="A26" s="112"/>
      <c r="B26" s="64" t="s">
        <v>60</v>
      </c>
      <c r="C26" s="91">
        <f>E64</f>
        <v>872</v>
      </c>
      <c r="D26" s="72"/>
      <c r="E26" s="66"/>
      <c r="F26" s="66"/>
      <c r="G26" s="66"/>
    </row>
    <row r="27" spans="1:7" x14ac:dyDescent="0.2">
      <c r="A27" s="65" t="s">
        <v>3</v>
      </c>
      <c r="B27" s="64" t="s">
        <v>21</v>
      </c>
      <c r="C27" s="69">
        <f>E68+E72</f>
        <v>519.70000000000005</v>
      </c>
      <c r="D27" s="72"/>
      <c r="E27" s="66"/>
      <c r="F27" s="66"/>
      <c r="G27" s="66"/>
    </row>
    <row r="28" spans="1:7" x14ac:dyDescent="0.2">
      <c r="A28" s="118" t="s">
        <v>35</v>
      </c>
      <c r="B28" s="76" t="s">
        <v>9</v>
      </c>
      <c r="C28" s="69">
        <f>E76</f>
        <v>89.968999999999994</v>
      </c>
      <c r="D28" s="72"/>
      <c r="E28" s="66"/>
      <c r="F28" s="66"/>
      <c r="G28" s="66"/>
    </row>
    <row r="29" spans="1:7" x14ac:dyDescent="0.2">
      <c r="A29" s="119"/>
      <c r="B29" s="76" t="s">
        <v>10</v>
      </c>
      <c r="C29" s="69">
        <f>E77</f>
        <v>231.95099999999999</v>
      </c>
      <c r="D29" s="72"/>
      <c r="E29" s="66"/>
      <c r="F29" s="66"/>
      <c r="G29" s="66"/>
    </row>
    <row r="30" spans="1:7" s="37" customFormat="1" x14ac:dyDescent="0.2">
      <c r="A30" s="97" t="s">
        <v>67</v>
      </c>
      <c r="B30" s="72" t="s">
        <v>21</v>
      </c>
      <c r="C30" s="69">
        <f>E69</f>
        <v>735</v>
      </c>
      <c r="D30" s="72"/>
      <c r="E30" s="66"/>
      <c r="F30" s="66"/>
      <c r="G30" s="66"/>
    </row>
    <row r="31" spans="1:7" s="37" customFormat="1" x14ac:dyDescent="0.2">
      <c r="A31" s="94"/>
      <c r="B31" s="95"/>
      <c r="C31" s="66"/>
      <c r="D31" s="66"/>
      <c r="E31" s="66"/>
      <c r="F31" s="66"/>
      <c r="G31" s="66"/>
    </row>
    <row r="32" spans="1:7" x14ac:dyDescent="0.2">
      <c r="A32" s="66"/>
      <c r="B32" s="66"/>
      <c r="C32" s="66"/>
      <c r="D32" s="66"/>
      <c r="E32" s="66"/>
      <c r="F32" s="66"/>
      <c r="G32" s="66"/>
    </row>
    <row r="33" spans="1:19" ht="72" customHeight="1" x14ac:dyDescent="0.2">
      <c r="A33" s="69" t="s">
        <v>7</v>
      </c>
      <c r="B33" s="70" t="s">
        <v>11</v>
      </c>
      <c r="C33" s="69" t="s">
        <v>12</v>
      </c>
      <c r="D33" s="69" t="s">
        <v>8</v>
      </c>
      <c r="E33" s="70" t="s">
        <v>66</v>
      </c>
      <c r="F33" s="70" t="s">
        <v>19</v>
      </c>
      <c r="G33" s="70" t="s">
        <v>20</v>
      </c>
    </row>
    <row r="34" spans="1:19" x14ac:dyDescent="0.2">
      <c r="A34" s="110">
        <v>1</v>
      </c>
      <c r="B34" s="111" t="s">
        <v>54</v>
      </c>
      <c r="C34" s="110" t="s">
        <v>47</v>
      </c>
      <c r="D34" s="59" t="s">
        <v>55</v>
      </c>
      <c r="E34" s="71">
        <v>986</v>
      </c>
      <c r="F34" s="72"/>
      <c r="G34" s="73">
        <f>E34*F34</f>
        <v>0</v>
      </c>
    </row>
    <row r="35" spans="1:19" ht="15" customHeight="1" x14ac:dyDescent="0.2">
      <c r="A35" s="110"/>
      <c r="B35" s="111"/>
      <c r="C35" s="110"/>
      <c r="D35" s="59" t="s">
        <v>56</v>
      </c>
      <c r="E35" s="71">
        <v>517</v>
      </c>
      <c r="F35" s="72"/>
      <c r="G35" s="73">
        <f>E35*F35</f>
        <v>0</v>
      </c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2">
      <c r="A36" s="110"/>
      <c r="B36" s="111"/>
      <c r="C36" s="110"/>
      <c r="D36" s="59" t="s">
        <v>57</v>
      </c>
      <c r="E36" s="71">
        <v>2692</v>
      </c>
      <c r="F36" s="72"/>
      <c r="G36" s="73">
        <f t="shared" ref="G36:G74" si="0">E36*F36</f>
        <v>0</v>
      </c>
      <c r="K36" s="15"/>
      <c r="L36" s="5"/>
      <c r="M36" s="10"/>
      <c r="N36" s="15"/>
      <c r="O36" s="4"/>
      <c r="P36" s="5"/>
      <c r="Q36" s="10"/>
      <c r="R36" s="10"/>
      <c r="S36" s="2"/>
    </row>
    <row r="37" spans="1:19" x14ac:dyDescent="0.2">
      <c r="A37" s="110">
        <v>2</v>
      </c>
      <c r="B37" s="111" t="s">
        <v>58</v>
      </c>
      <c r="C37" s="104" t="s">
        <v>14</v>
      </c>
      <c r="D37" s="127" t="s">
        <v>21</v>
      </c>
      <c r="E37" s="129">
        <f>1.68+0.047+246.61</f>
        <v>248.33700000000002</v>
      </c>
      <c r="F37" s="122"/>
      <c r="G37" s="134">
        <f t="shared" si="0"/>
        <v>0</v>
      </c>
      <c r="K37" s="15"/>
      <c r="L37" s="5"/>
      <c r="M37" s="10"/>
      <c r="N37" s="15"/>
      <c r="O37" s="4"/>
      <c r="P37" s="5"/>
      <c r="Q37" s="10"/>
      <c r="R37" s="10"/>
      <c r="S37" s="2"/>
    </row>
    <row r="38" spans="1:19" ht="16.5" customHeight="1" x14ac:dyDescent="0.2">
      <c r="A38" s="110"/>
      <c r="B38" s="111"/>
      <c r="C38" s="106"/>
      <c r="D38" s="128"/>
      <c r="E38" s="130"/>
      <c r="F38" s="123"/>
      <c r="G38" s="135"/>
      <c r="J38" s="2"/>
      <c r="K38" s="15"/>
      <c r="L38" s="5"/>
      <c r="M38" s="10"/>
      <c r="N38" s="15"/>
      <c r="O38" s="4"/>
      <c r="P38" s="5"/>
      <c r="Q38" s="10"/>
      <c r="R38" s="10"/>
      <c r="S38" s="2"/>
    </row>
    <row r="39" spans="1:19" ht="12.75" customHeight="1" x14ac:dyDescent="0.2">
      <c r="A39" s="110"/>
      <c r="B39" s="111"/>
      <c r="C39" s="104" t="s">
        <v>4</v>
      </c>
      <c r="D39" s="60" t="s">
        <v>9</v>
      </c>
      <c r="E39" s="71">
        <v>14.55</v>
      </c>
      <c r="F39" s="72"/>
      <c r="G39" s="73">
        <f t="shared" si="0"/>
        <v>0</v>
      </c>
      <c r="J39" s="2"/>
      <c r="K39" s="15"/>
      <c r="L39" s="5"/>
      <c r="M39" s="10"/>
      <c r="N39" s="15"/>
      <c r="O39" s="4"/>
      <c r="P39" s="5"/>
      <c r="Q39" s="10"/>
      <c r="R39" s="10"/>
      <c r="S39" s="2"/>
    </row>
    <row r="40" spans="1:19" ht="12.75" customHeight="1" x14ac:dyDescent="0.2">
      <c r="A40" s="110"/>
      <c r="B40" s="111"/>
      <c r="C40" s="106"/>
      <c r="D40" s="61" t="s">
        <v>10</v>
      </c>
      <c r="E40" s="71">
        <v>42</v>
      </c>
      <c r="F40" s="72"/>
      <c r="G40" s="73">
        <f t="shared" si="0"/>
        <v>0</v>
      </c>
      <c r="J40" s="2"/>
      <c r="K40" s="15"/>
      <c r="L40" s="5"/>
      <c r="M40" s="10"/>
      <c r="N40" s="15"/>
      <c r="O40" s="13"/>
      <c r="P40" s="5"/>
      <c r="Q40" s="10"/>
      <c r="R40" s="10"/>
      <c r="S40" s="2"/>
    </row>
    <row r="41" spans="1:19" ht="30" customHeight="1" x14ac:dyDescent="0.2">
      <c r="A41" s="62">
        <v>3</v>
      </c>
      <c r="B41" s="74" t="s">
        <v>5</v>
      </c>
      <c r="C41" s="62" t="s">
        <v>31</v>
      </c>
      <c r="D41" s="59" t="s">
        <v>21</v>
      </c>
      <c r="E41" s="75">
        <f>8720+48</f>
        <v>8768</v>
      </c>
      <c r="F41" s="72"/>
      <c r="G41" s="73">
        <f t="shared" si="0"/>
        <v>0</v>
      </c>
      <c r="J41" s="2"/>
      <c r="K41" s="15"/>
      <c r="L41" s="5"/>
      <c r="M41" s="10"/>
      <c r="N41" s="15"/>
      <c r="O41" s="13"/>
      <c r="P41" s="5"/>
      <c r="Q41" s="10"/>
      <c r="R41" s="10"/>
      <c r="S41" s="2"/>
    </row>
    <row r="42" spans="1:19" ht="15" customHeight="1" x14ac:dyDescent="0.2">
      <c r="A42" s="112">
        <v>4</v>
      </c>
      <c r="B42" s="124" t="s">
        <v>22</v>
      </c>
      <c r="C42" s="63" t="s">
        <v>1</v>
      </c>
      <c r="D42" s="64" t="s">
        <v>21</v>
      </c>
      <c r="E42" s="76">
        <v>19</v>
      </c>
      <c r="F42" s="76"/>
      <c r="G42" s="73">
        <f t="shared" si="0"/>
        <v>0</v>
      </c>
      <c r="J42" s="2"/>
      <c r="K42" s="6"/>
      <c r="L42" s="7"/>
      <c r="M42" s="10"/>
      <c r="N42" s="6"/>
      <c r="O42" s="6"/>
      <c r="P42" s="7"/>
      <c r="Q42" s="10"/>
      <c r="R42" s="10"/>
      <c r="S42" s="2"/>
    </row>
    <row r="43" spans="1:19" ht="12" customHeight="1" x14ac:dyDescent="0.2">
      <c r="A43" s="112"/>
      <c r="B43" s="125"/>
      <c r="C43" s="112" t="s">
        <v>4</v>
      </c>
      <c r="D43" s="64" t="s">
        <v>9</v>
      </c>
      <c r="E43" s="76">
        <v>0.6</v>
      </c>
      <c r="F43" s="76"/>
      <c r="G43" s="73">
        <f t="shared" si="0"/>
        <v>0</v>
      </c>
      <c r="J43" s="2"/>
      <c r="K43" s="15"/>
      <c r="L43" s="5"/>
      <c r="M43" s="10"/>
      <c r="N43" s="15"/>
      <c r="O43" s="6"/>
      <c r="P43" s="7"/>
      <c r="Q43" s="10"/>
      <c r="R43" s="10"/>
      <c r="S43" s="2"/>
    </row>
    <row r="44" spans="1:19" ht="30.75" customHeight="1" x14ac:dyDescent="0.2">
      <c r="A44" s="112"/>
      <c r="B44" s="125"/>
      <c r="C44" s="112"/>
      <c r="D44" s="64" t="s">
        <v>10</v>
      </c>
      <c r="E44" s="76">
        <v>1.77</v>
      </c>
      <c r="F44" s="76"/>
      <c r="G44" s="73">
        <f t="shared" si="0"/>
        <v>0</v>
      </c>
      <c r="J44" s="2"/>
      <c r="K44" s="15"/>
      <c r="L44" s="5"/>
      <c r="M44" s="10"/>
      <c r="N44" s="15"/>
      <c r="O44" s="8"/>
      <c r="P44" s="7"/>
      <c r="Q44" s="10"/>
      <c r="R44" s="10"/>
      <c r="S44" s="2"/>
    </row>
    <row r="45" spans="1:19" ht="15.75" customHeight="1" x14ac:dyDescent="0.2">
      <c r="A45" s="112"/>
      <c r="B45" s="126"/>
      <c r="C45" s="112" t="s">
        <v>6</v>
      </c>
      <c r="D45" s="64" t="s">
        <v>9</v>
      </c>
      <c r="E45" s="76">
        <v>459</v>
      </c>
      <c r="F45" s="76"/>
      <c r="G45" s="73">
        <f t="shared" si="0"/>
        <v>0</v>
      </c>
      <c r="J45" s="2"/>
      <c r="K45" s="15"/>
      <c r="L45" s="5"/>
      <c r="M45" s="10"/>
      <c r="N45" s="15"/>
      <c r="O45" s="4"/>
      <c r="P45" s="5"/>
      <c r="Q45" s="10"/>
      <c r="R45" s="10"/>
      <c r="S45" s="2"/>
    </row>
    <row r="46" spans="1:19" ht="16.5" customHeight="1" x14ac:dyDescent="0.2">
      <c r="A46" s="112"/>
      <c r="B46" s="126"/>
      <c r="C46" s="112"/>
      <c r="D46" s="64" t="s">
        <v>10</v>
      </c>
      <c r="E46" s="76">
        <v>1066.5999999999999</v>
      </c>
      <c r="F46" s="76"/>
      <c r="G46" s="73">
        <f t="shared" si="0"/>
        <v>0</v>
      </c>
      <c r="K46" s="15"/>
      <c r="L46" s="5"/>
      <c r="M46" s="10"/>
      <c r="N46" s="15"/>
      <c r="O46" s="4"/>
      <c r="P46" s="5"/>
      <c r="Q46" s="10"/>
      <c r="R46" s="10"/>
      <c r="S46" s="2"/>
    </row>
    <row r="47" spans="1:19" ht="33.75" x14ac:dyDescent="0.2">
      <c r="A47" s="62">
        <v>5</v>
      </c>
      <c r="B47" s="74" t="s">
        <v>15</v>
      </c>
      <c r="C47" s="62" t="s">
        <v>14</v>
      </c>
      <c r="D47" s="59" t="s">
        <v>21</v>
      </c>
      <c r="E47" s="71">
        <v>265</v>
      </c>
      <c r="F47" s="72"/>
      <c r="G47" s="73">
        <f t="shared" si="0"/>
        <v>0</v>
      </c>
      <c r="K47" s="5"/>
      <c r="L47" s="10"/>
      <c r="M47" s="10"/>
      <c r="N47" s="5"/>
      <c r="O47" s="14"/>
      <c r="P47" s="5"/>
      <c r="Q47" s="10"/>
      <c r="R47" s="10"/>
      <c r="S47" s="2"/>
    </row>
    <row r="48" spans="1:19" ht="15" customHeight="1" x14ac:dyDescent="0.2">
      <c r="A48" s="110">
        <v>6</v>
      </c>
      <c r="B48" s="111" t="s">
        <v>23</v>
      </c>
      <c r="C48" s="110" t="s">
        <v>26</v>
      </c>
      <c r="D48" s="59" t="s">
        <v>9</v>
      </c>
      <c r="E48" s="71">
        <v>141.47</v>
      </c>
      <c r="F48" s="72"/>
      <c r="G48" s="73">
        <f t="shared" si="0"/>
        <v>0</v>
      </c>
      <c r="K48" s="5"/>
      <c r="L48" s="10"/>
      <c r="M48" s="10"/>
      <c r="N48" s="5"/>
      <c r="O48" s="4"/>
      <c r="P48" s="5"/>
      <c r="Q48" s="10"/>
      <c r="R48" s="10"/>
      <c r="S48" s="2"/>
    </row>
    <row r="49" spans="1:19" ht="22.5" customHeight="1" x14ac:dyDescent="0.2">
      <c r="A49" s="110"/>
      <c r="B49" s="111"/>
      <c r="C49" s="110"/>
      <c r="D49" s="59" t="s">
        <v>10</v>
      </c>
      <c r="E49" s="71">
        <v>47.12</v>
      </c>
      <c r="F49" s="72"/>
      <c r="G49" s="73">
        <f t="shared" si="0"/>
        <v>0</v>
      </c>
      <c r="K49" s="5"/>
      <c r="L49" s="10"/>
      <c r="M49" s="10"/>
      <c r="N49" s="5"/>
      <c r="O49" s="4"/>
      <c r="P49" s="5"/>
      <c r="Q49" s="10"/>
      <c r="R49" s="10"/>
      <c r="S49" s="2"/>
    </row>
    <row r="50" spans="1:19" ht="15" customHeight="1" x14ac:dyDescent="0.2">
      <c r="A50" s="110">
        <v>7</v>
      </c>
      <c r="B50" s="111" t="s">
        <v>18</v>
      </c>
      <c r="C50" s="62" t="s">
        <v>30</v>
      </c>
      <c r="D50" s="59" t="s">
        <v>21</v>
      </c>
      <c r="E50" s="71">
        <v>5800</v>
      </c>
      <c r="F50" s="72"/>
      <c r="G50" s="73">
        <f t="shared" si="0"/>
        <v>0</v>
      </c>
      <c r="K50" s="5"/>
      <c r="L50" s="10"/>
      <c r="M50" s="10"/>
      <c r="N50" s="5"/>
      <c r="O50" s="14"/>
      <c r="P50" s="5"/>
      <c r="Q50" s="10"/>
      <c r="R50" s="10"/>
      <c r="S50" s="2"/>
    </row>
    <row r="51" spans="1:19" ht="15" customHeight="1" x14ac:dyDescent="0.2">
      <c r="A51" s="110"/>
      <c r="B51" s="111"/>
      <c r="C51" s="110" t="s">
        <v>4</v>
      </c>
      <c r="D51" s="59" t="s">
        <v>9</v>
      </c>
      <c r="E51" s="71">
        <v>40</v>
      </c>
      <c r="F51" s="72"/>
      <c r="G51" s="73">
        <f t="shared" si="0"/>
        <v>0</v>
      </c>
      <c r="K51" s="5"/>
      <c r="L51" s="10"/>
      <c r="M51" s="10"/>
      <c r="N51" s="5"/>
      <c r="O51" s="14"/>
      <c r="P51" s="5"/>
      <c r="Q51" s="10"/>
      <c r="R51" s="10"/>
      <c r="S51" s="2"/>
    </row>
    <row r="52" spans="1:19" ht="15" customHeight="1" x14ac:dyDescent="0.2">
      <c r="A52" s="110"/>
      <c r="B52" s="111"/>
      <c r="C52" s="110"/>
      <c r="D52" s="59" t="s">
        <v>10</v>
      </c>
      <c r="E52" s="71">
        <v>85</v>
      </c>
      <c r="F52" s="72"/>
      <c r="G52" s="73">
        <f t="shared" si="0"/>
        <v>0</v>
      </c>
      <c r="K52" s="5"/>
      <c r="L52" s="10"/>
      <c r="M52" s="10"/>
      <c r="N52" s="5"/>
      <c r="O52" s="6"/>
      <c r="P52" s="5"/>
      <c r="Q52" s="10"/>
      <c r="R52" s="10"/>
      <c r="S52" s="2"/>
    </row>
    <row r="53" spans="1:19" ht="15.75" customHeight="1" x14ac:dyDescent="0.2">
      <c r="A53" s="110"/>
      <c r="B53" s="111"/>
      <c r="C53" s="110" t="s">
        <v>6</v>
      </c>
      <c r="D53" s="59" t="s">
        <v>9</v>
      </c>
      <c r="E53" s="71">
        <v>150</v>
      </c>
      <c r="F53" s="72"/>
      <c r="G53" s="73">
        <f t="shared" si="0"/>
        <v>0</v>
      </c>
      <c r="K53" s="5"/>
      <c r="L53" s="10"/>
      <c r="M53" s="10"/>
      <c r="N53" s="5"/>
      <c r="O53" s="4"/>
      <c r="P53" s="5"/>
      <c r="Q53" s="10"/>
      <c r="R53" s="10"/>
      <c r="S53" s="2"/>
    </row>
    <row r="54" spans="1:19" ht="13.5" customHeight="1" x14ac:dyDescent="0.2">
      <c r="A54" s="110"/>
      <c r="B54" s="111"/>
      <c r="C54" s="110"/>
      <c r="D54" s="59" t="s">
        <v>10</v>
      </c>
      <c r="E54" s="71">
        <v>300</v>
      </c>
      <c r="F54" s="72"/>
      <c r="G54" s="73">
        <f t="shared" si="0"/>
        <v>0</v>
      </c>
      <c r="H54" s="22"/>
      <c r="K54" s="5"/>
      <c r="L54" s="10"/>
      <c r="M54" s="10"/>
      <c r="N54" s="5"/>
      <c r="O54" s="2"/>
      <c r="P54" s="2"/>
      <c r="Q54" s="2"/>
      <c r="R54" s="2"/>
      <c r="S54" s="2"/>
    </row>
    <row r="55" spans="1:19" ht="12" customHeight="1" x14ac:dyDescent="0.2">
      <c r="A55" s="110"/>
      <c r="B55" s="111"/>
      <c r="C55" s="110" t="s">
        <v>28</v>
      </c>
      <c r="D55" s="59" t="s">
        <v>16</v>
      </c>
      <c r="E55" s="71">
        <v>0</v>
      </c>
      <c r="F55" s="72"/>
      <c r="G55" s="73">
        <f t="shared" si="0"/>
        <v>0</v>
      </c>
      <c r="H55" s="22"/>
      <c r="K55" s="5"/>
      <c r="L55" s="10"/>
      <c r="M55" s="10"/>
      <c r="N55" s="5"/>
      <c r="O55" s="2"/>
      <c r="P55" s="2"/>
      <c r="Q55" s="2"/>
      <c r="R55" s="2"/>
      <c r="S55" s="2"/>
    </row>
    <row r="56" spans="1:19" ht="13.5" customHeight="1" x14ac:dyDescent="0.2">
      <c r="A56" s="110"/>
      <c r="B56" s="111"/>
      <c r="C56" s="110"/>
      <c r="D56" s="59" t="s">
        <v>17</v>
      </c>
      <c r="E56" s="71">
        <v>0</v>
      </c>
      <c r="F56" s="72"/>
      <c r="G56" s="73">
        <f t="shared" si="0"/>
        <v>0</v>
      </c>
      <c r="H56" s="22"/>
    </row>
    <row r="57" spans="1:19" x14ac:dyDescent="0.2">
      <c r="A57" s="110">
        <v>8</v>
      </c>
      <c r="B57" s="111" t="s">
        <v>24</v>
      </c>
      <c r="C57" s="62" t="s">
        <v>2</v>
      </c>
      <c r="D57" s="59" t="s">
        <v>21</v>
      </c>
      <c r="E57" s="77">
        <v>24.443000000000001</v>
      </c>
      <c r="F57" s="72"/>
      <c r="G57" s="73">
        <f t="shared" si="0"/>
        <v>0</v>
      </c>
      <c r="H57" s="22"/>
    </row>
    <row r="58" spans="1:19" x14ac:dyDescent="0.2">
      <c r="A58" s="110"/>
      <c r="B58" s="111"/>
      <c r="C58" s="110" t="s">
        <v>4</v>
      </c>
      <c r="D58" s="59" t="s">
        <v>9</v>
      </c>
      <c r="E58" s="77">
        <v>51.46</v>
      </c>
      <c r="F58" s="72"/>
      <c r="G58" s="73">
        <f t="shared" si="0"/>
        <v>0</v>
      </c>
      <c r="H58" s="22"/>
    </row>
    <row r="59" spans="1:19" x14ac:dyDescent="0.2">
      <c r="A59" s="110"/>
      <c r="B59" s="111"/>
      <c r="C59" s="110"/>
      <c r="D59" s="59" t="s">
        <v>10</v>
      </c>
      <c r="E59" s="77">
        <v>162.63300000000001</v>
      </c>
      <c r="F59" s="72"/>
      <c r="G59" s="73">
        <f t="shared" si="0"/>
        <v>0</v>
      </c>
      <c r="H59" s="22"/>
    </row>
    <row r="60" spans="1:19" ht="33.75" customHeight="1" x14ac:dyDescent="0.2">
      <c r="A60" s="110"/>
      <c r="B60" s="111"/>
      <c r="C60" s="110" t="s">
        <v>27</v>
      </c>
      <c r="D60" s="59" t="s">
        <v>16</v>
      </c>
      <c r="E60" s="77">
        <v>9.1969999999999992</v>
      </c>
      <c r="F60" s="72"/>
      <c r="G60" s="73">
        <f t="shared" si="0"/>
        <v>0</v>
      </c>
      <c r="I60" s="2"/>
      <c r="J60" s="9"/>
      <c r="K60" s="15"/>
      <c r="L60" s="5"/>
      <c r="M60" s="2"/>
    </row>
    <row r="61" spans="1:19" x14ac:dyDescent="0.2">
      <c r="A61" s="110"/>
      <c r="B61" s="111"/>
      <c r="C61" s="110"/>
      <c r="D61" s="59" t="s">
        <v>17</v>
      </c>
      <c r="E61" s="78">
        <v>6.56</v>
      </c>
      <c r="F61" s="72"/>
      <c r="G61" s="73">
        <f t="shared" si="0"/>
        <v>0</v>
      </c>
      <c r="I61" s="6"/>
      <c r="J61" s="8"/>
      <c r="K61" s="7"/>
      <c r="L61" s="2"/>
    </row>
    <row r="62" spans="1:19" x14ac:dyDescent="0.2">
      <c r="A62" s="110">
        <v>9</v>
      </c>
      <c r="B62" s="111" t="s">
        <v>59</v>
      </c>
      <c r="C62" s="110" t="s">
        <v>51</v>
      </c>
      <c r="D62" s="59" t="s">
        <v>55</v>
      </c>
      <c r="E62" s="71">
        <v>334</v>
      </c>
      <c r="F62" s="76"/>
      <c r="G62" s="73">
        <f t="shared" si="0"/>
        <v>0</v>
      </c>
      <c r="I62" s="6"/>
      <c r="J62" s="8"/>
      <c r="K62" s="7"/>
      <c r="L62" s="2"/>
    </row>
    <row r="63" spans="1:19" x14ac:dyDescent="0.2">
      <c r="A63" s="110"/>
      <c r="B63" s="111"/>
      <c r="C63" s="110"/>
      <c r="D63" s="59" t="s">
        <v>56</v>
      </c>
      <c r="E63" s="71">
        <v>209</v>
      </c>
      <c r="F63" s="76"/>
      <c r="G63" s="73">
        <f t="shared" si="0"/>
        <v>0</v>
      </c>
      <c r="I63" s="2"/>
      <c r="J63" s="2"/>
      <c r="K63" s="2"/>
      <c r="L63" s="2"/>
    </row>
    <row r="64" spans="1:19" x14ac:dyDescent="0.2">
      <c r="A64" s="110"/>
      <c r="B64" s="111"/>
      <c r="C64" s="110"/>
      <c r="D64" s="59" t="s">
        <v>60</v>
      </c>
      <c r="E64" s="71">
        <v>872</v>
      </c>
      <c r="F64" s="76"/>
      <c r="G64" s="73">
        <f t="shared" si="0"/>
        <v>0</v>
      </c>
      <c r="H64" s="2"/>
      <c r="I64" s="2"/>
      <c r="J64" s="2"/>
      <c r="K64" s="2"/>
      <c r="L64" s="2"/>
    </row>
    <row r="65" spans="1:8" x14ac:dyDescent="0.2">
      <c r="A65" s="110"/>
      <c r="B65" s="111"/>
      <c r="C65" s="110" t="s">
        <v>47</v>
      </c>
      <c r="D65" s="59" t="s">
        <v>55</v>
      </c>
      <c r="E65" s="71">
        <v>1030</v>
      </c>
      <c r="F65" s="76"/>
      <c r="G65" s="73">
        <f t="shared" si="0"/>
        <v>0</v>
      </c>
      <c r="H65" s="2"/>
    </row>
    <row r="66" spans="1:8" s="37" customFormat="1" ht="15" customHeight="1" x14ac:dyDescent="0.2">
      <c r="A66" s="110"/>
      <c r="B66" s="111"/>
      <c r="C66" s="110"/>
      <c r="D66" s="59" t="s">
        <v>56</v>
      </c>
      <c r="E66" s="71">
        <v>675</v>
      </c>
      <c r="F66" s="76"/>
      <c r="G66" s="73">
        <f t="shared" si="0"/>
        <v>0</v>
      </c>
      <c r="H66" s="38"/>
    </row>
    <row r="67" spans="1:8" s="37" customFormat="1" ht="15" customHeight="1" x14ac:dyDescent="0.2">
      <c r="A67" s="110"/>
      <c r="B67" s="111"/>
      <c r="C67" s="110"/>
      <c r="D67" s="59" t="s">
        <v>60</v>
      </c>
      <c r="E67" s="71">
        <v>3160</v>
      </c>
      <c r="F67" s="76"/>
      <c r="G67" s="73">
        <f t="shared" si="0"/>
        <v>0</v>
      </c>
      <c r="H67" s="38"/>
    </row>
    <row r="68" spans="1:8" s="31" customFormat="1" ht="28.5" customHeight="1" x14ac:dyDescent="0.2">
      <c r="A68" s="62">
        <v>10</v>
      </c>
      <c r="B68" s="74" t="s">
        <v>25</v>
      </c>
      <c r="C68" s="62" t="s">
        <v>3</v>
      </c>
      <c r="D68" s="59" t="s">
        <v>21</v>
      </c>
      <c r="E68" s="75">
        <v>347</v>
      </c>
      <c r="F68" s="72"/>
      <c r="G68" s="73">
        <f t="shared" si="0"/>
        <v>0</v>
      </c>
      <c r="H68" s="32"/>
    </row>
    <row r="69" spans="1:8" s="37" customFormat="1" ht="28.5" customHeight="1" x14ac:dyDescent="0.2">
      <c r="A69" s="104">
        <v>11</v>
      </c>
      <c r="B69" s="107" t="s">
        <v>61</v>
      </c>
      <c r="C69" s="96" t="s">
        <v>67</v>
      </c>
      <c r="D69" s="59" t="s">
        <v>21</v>
      </c>
      <c r="E69" s="75">
        <v>735</v>
      </c>
      <c r="F69" s="72"/>
      <c r="G69" s="73">
        <f t="shared" si="0"/>
        <v>0</v>
      </c>
      <c r="H69" s="38"/>
    </row>
    <row r="70" spans="1:8" s="37" customFormat="1" ht="28.5" customHeight="1" x14ac:dyDescent="0.2">
      <c r="A70" s="105"/>
      <c r="B70" s="108"/>
      <c r="C70" s="96" t="s">
        <v>30</v>
      </c>
      <c r="D70" s="59" t="s">
        <v>21</v>
      </c>
      <c r="E70" s="75">
        <v>509</v>
      </c>
      <c r="F70" s="72"/>
      <c r="G70" s="73">
        <f t="shared" si="0"/>
        <v>0</v>
      </c>
      <c r="H70" s="38"/>
    </row>
    <row r="71" spans="1:8" x14ac:dyDescent="0.2">
      <c r="A71" s="106"/>
      <c r="B71" s="109"/>
      <c r="C71" s="62" t="s">
        <v>14</v>
      </c>
      <c r="D71" s="59" t="s">
        <v>21</v>
      </c>
      <c r="E71" s="71">
        <f>21.87+117+4142</f>
        <v>4280.87</v>
      </c>
      <c r="F71" s="76"/>
      <c r="G71" s="73">
        <f t="shared" si="0"/>
        <v>0</v>
      </c>
      <c r="H71" s="2"/>
    </row>
    <row r="72" spans="1:8" x14ac:dyDescent="0.2">
      <c r="A72" s="110">
        <v>12</v>
      </c>
      <c r="B72" s="111" t="s">
        <v>62</v>
      </c>
      <c r="C72" s="62" t="s">
        <v>3</v>
      </c>
      <c r="D72" s="59" t="s">
        <v>21</v>
      </c>
      <c r="E72" s="75">
        <v>172.7</v>
      </c>
      <c r="F72" s="72"/>
      <c r="G72" s="73">
        <f t="shared" si="0"/>
        <v>0</v>
      </c>
      <c r="H72" s="2"/>
    </row>
    <row r="73" spans="1:8" x14ac:dyDescent="0.2">
      <c r="A73" s="110"/>
      <c r="B73" s="111"/>
      <c r="C73" s="62" t="s">
        <v>2</v>
      </c>
      <c r="D73" s="59" t="s">
        <v>21</v>
      </c>
      <c r="E73" s="75">
        <v>13.7</v>
      </c>
      <c r="F73" s="72"/>
      <c r="G73" s="73">
        <f t="shared" si="0"/>
        <v>0</v>
      </c>
      <c r="H73" s="2"/>
    </row>
    <row r="74" spans="1:8" x14ac:dyDescent="0.2">
      <c r="A74" s="110"/>
      <c r="B74" s="111"/>
      <c r="C74" s="62" t="s">
        <v>1</v>
      </c>
      <c r="D74" s="59" t="s">
        <v>21</v>
      </c>
      <c r="E74" s="71">
        <v>4.2</v>
      </c>
      <c r="F74" s="72"/>
      <c r="G74" s="73">
        <f t="shared" si="0"/>
        <v>0</v>
      </c>
      <c r="H74" s="2"/>
    </row>
    <row r="75" spans="1:8" x14ac:dyDescent="0.2">
      <c r="A75" s="136">
        <v>13</v>
      </c>
      <c r="B75" s="107" t="s">
        <v>34</v>
      </c>
      <c r="C75" s="79" t="s">
        <v>30</v>
      </c>
      <c r="D75" s="72" t="s">
        <v>21</v>
      </c>
      <c r="E75" s="76">
        <v>3078.9760000000001</v>
      </c>
      <c r="F75" s="72"/>
      <c r="G75" s="73">
        <v>0</v>
      </c>
      <c r="H75" s="2"/>
    </row>
    <row r="76" spans="1:8" x14ac:dyDescent="0.2">
      <c r="A76" s="131"/>
      <c r="B76" s="108"/>
      <c r="C76" s="131" t="s">
        <v>35</v>
      </c>
      <c r="D76" s="72" t="s">
        <v>9</v>
      </c>
      <c r="E76" s="76">
        <v>89.968999999999994</v>
      </c>
      <c r="F76" s="72"/>
      <c r="G76" s="73">
        <v>0</v>
      </c>
      <c r="H76" s="2"/>
    </row>
    <row r="77" spans="1:8" x14ac:dyDescent="0.2">
      <c r="A77" s="132"/>
      <c r="B77" s="108"/>
      <c r="C77" s="133"/>
      <c r="D77" s="72" t="s">
        <v>10</v>
      </c>
      <c r="E77" s="76">
        <v>231.95099999999999</v>
      </c>
      <c r="F77" s="72"/>
      <c r="G77" s="73">
        <v>0</v>
      </c>
      <c r="H77" s="2"/>
    </row>
    <row r="78" spans="1:8" x14ac:dyDescent="0.2">
      <c r="A78" s="132"/>
      <c r="B78" s="108"/>
      <c r="C78" s="107" t="s">
        <v>28</v>
      </c>
      <c r="D78" s="72" t="s">
        <v>16</v>
      </c>
      <c r="E78" s="76">
        <v>40.81</v>
      </c>
      <c r="F78" s="72"/>
      <c r="G78" s="73">
        <v>0</v>
      </c>
      <c r="H78" s="2"/>
    </row>
    <row r="79" spans="1:8" x14ac:dyDescent="0.2">
      <c r="A79" s="132"/>
      <c r="B79" s="108"/>
      <c r="C79" s="109"/>
      <c r="D79" s="72" t="s">
        <v>17</v>
      </c>
      <c r="E79" s="76">
        <v>17.120999999999999</v>
      </c>
      <c r="F79" s="72"/>
      <c r="G79" s="73">
        <v>0</v>
      </c>
      <c r="H79" s="2"/>
    </row>
    <row r="80" spans="1:8" x14ac:dyDescent="0.2">
      <c r="A80" s="133"/>
      <c r="B80" s="109"/>
      <c r="C80" s="80" t="s">
        <v>2</v>
      </c>
      <c r="D80" s="72" t="s">
        <v>21</v>
      </c>
      <c r="E80" s="76">
        <v>76.284000000000006</v>
      </c>
      <c r="F80" s="72"/>
      <c r="G80" s="73">
        <v>0</v>
      </c>
      <c r="H80" s="2"/>
    </row>
    <row r="81" spans="1:7" x14ac:dyDescent="0.2">
      <c r="A81" s="131">
        <v>14</v>
      </c>
      <c r="B81" s="107" t="s">
        <v>36</v>
      </c>
      <c r="C81" s="131" t="s">
        <v>4</v>
      </c>
      <c r="D81" s="72" t="s">
        <v>38</v>
      </c>
      <c r="E81" s="76">
        <v>5.9</v>
      </c>
      <c r="F81" s="72"/>
      <c r="G81" s="73"/>
    </row>
    <row r="82" spans="1:7" x14ac:dyDescent="0.2">
      <c r="A82" s="132"/>
      <c r="B82" s="108"/>
      <c r="C82" s="133"/>
      <c r="D82" s="72" t="s">
        <v>37</v>
      </c>
      <c r="E82" s="76">
        <v>14.8</v>
      </c>
      <c r="F82" s="72"/>
      <c r="G82" s="73"/>
    </row>
    <row r="83" spans="1:7" x14ac:dyDescent="0.2">
      <c r="A83" s="132"/>
      <c r="B83" s="108"/>
      <c r="C83" s="80" t="s">
        <v>2</v>
      </c>
      <c r="D83" s="72" t="s">
        <v>21</v>
      </c>
      <c r="E83" s="76">
        <v>30</v>
      </c>
      <c r="F83" s="72"/>
      <c r="G83" s="73">
        <v>0</v>
      </c>
    </row>
    <row r="84" spans="1:7" x14ac:dyDescent="0.2">
      <c r="A84" s="132"/>
      <c r="B84" s="108"/>
      <c r="C84" s="122" t="s">
        <v>6</v>
      </c>
      <c r="D84" s="72" t="s">
        <v>9</v>
      </c>
      <c r="E84" s="76">
        <v>61.8</v>
      </c>
      <c r="F84" s="72"/>
      <c r="G84" s="73">
        <v>0</v>
      </c>
    </row>
    <row r="85" spans="1:7" x14ac:dyDescent="0.2">
      <c r="A85" s="133"/>
      <c r="B85" s="109"/>
      <c r="C85" s="123"/>
      <c r="D85" s="72" t="s">
        <v>10</v>
      </c>
      <c r="E85" s="76">
        <v>162.5</v>
      </c>
      <c r="F85" s="72"/>
      <c r="G85" s="73">
        <v>0</v>
      </c>
    </row>
    <row r="86" spans="1:7" ht="22.5" x14ac:dyDescent="0.2">
      <c r="A86" s="66"/>
      <c r="B86" s="66"/>
      <c r="C86" s="66"/>
      <c r="D86" s="66"/>
      <c r="E86" s="66"/>
      <c r="F86" s="81" t="s">
        <v>63</v>
      </c>
      <c r="G86" s="82">
        <f>SUM(G28:G85)</f>
        <v>0</v>
      </c>
    </row>
    <row r="87" spans="1:7" x14ac:dyDescent="0.2">
      <c r="A87" s="66"/>
      <c r="B87" s="66"/>
      <c r="C87" s="66"/>
      <c r="D87" s="66"/>
      <c r="E87" s="66"/>
      <c r="F87" s="81" t="s">
        <v>64</v>
      </c>
      <c r="G87" s="83">
        <f>G86*0.23</f>
        <v>0</v>
      </c>
    </row>
    <row r="88" spans="1:7" ht="22.5" x14ac:dyDescent="0.2">
      <c r="A88" s="66"/>
      <c r="B88" s="66"/>
      <c r="C88" s="66"/>
      <c r="D88" s="66"/>
      <c r="E88" s="66"/>
      <c r="F88" s="81" t="s">
        <v>65</v>
      </c>
      <c r="G88" s="82">
        <f>SUM(G86,G87)</f>
        <v>0</v>
      </c>
    </row>
  </sheetData>
  <autoFilter ref="C1:C80" xr:uid="{00000000-0009-0000-0000-000000000000}"/>
  <mergeCells count="56">
    <mergeCell ref="A81:A85"/>
    <mergeCell ref="B81:B85"/>
    <mergeCell ref="C81:C82"/>
    <mergeCell ref="C84:C85"/>
    <mergeCell ref="G37:G38"/>
    <mergeCell ref="A72:A74"/>
    <mergeCell ref="B72:B74"/>
    <mergeCell ref="A75:A80"/>
    <mergeCell ref="B75:B80"/>
    <mergeCell ref="C76:C77"/>
    <mergeCell ref="C78:C79"/>
    <mergeCell ref="A57:A61"/>
    <mergeCell ref="B57:B61"/>
    <mergeCell ref="C58:C59"/>
    <mergeCell ref="C60:C61"/>
    <mergeCell ref="A62:A67"/>
    <mergeCell ref="C62:C64"/>
    <mergeCell ref="C65:C67"/>
    <mergeCell ref="D37:D38"/>
    <mergeCell ref="E37:E38"/>
    <mergeCell ref="C55:C56"/>
    <mergeCell ref="C48:C49"/>
    <mergeCell ref="C51:C52"/>
    <mergeCell ref="C53:C54"/>
    <mergeCell ref="F37:F38"/>
    <mergeCell ref="C39:C40"/>
    <mergeCell ref="A42:A46"/>
    <mergeCell ref="B42:B46"/>
    <mergeCell ref="C43:C44"/>
    <mergeCell ref="C45:C46"/>
    <mergeCell ref="A37:A40"/>
    <mergeCell ref="B37:B40"/>
    <mergeCell ref="C37:C38"/>
    <mergeCell ref="E1:F1"/>
    <mergeCell ref="A5:A7"/>
    <mergeCell ref="A8:A9"/>
    <mergeCell ref="B8:B9"/>
    <mergeCell ref="A10:A11"/>
    <mergeCell ref="A14:A15"/>
    <mergeCell ref="C8:C9"/>
    <mergeCell ref="D8:D9"/>
    <mergeCell ref="A34:A36"/>
    <mergeCell ref="B34:B36"/>
    <mergeCell ref="A16:A17"/>
    <mergeCell ref="A19:A20"/>
    <mergeCell ref="A22:A23"/>
    <mergeCell ref="A24:A26"/>
    <mergeCell ref="A28:A29"/>
    <mergeCell ref="C34:C36"/>
    <mergeCell ref="A69:A71"/>
    <mergeCell ref="B69:B71"/>
    <mergeCell ref="A48:A49"/>
    <mergeCell ref="B48:B49"/>
    <mergeCell ref="A50:A56"/>
    <mergeCell ref="B50:B56"/>
    <mergeCell ref="B62:B67"/>
  </mergeCells>
  <pageMargins left="0.7" right="0.7" top="0.75" bottom="0.75" header="0.3" footer="0.3"/>
  <pageSetup paperSize="8" scale="78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4"/>
  <sheetViews>
    <sheetView workbookViewId="0">
      <selection sqref="A1:G84"/>
    </sheetView>
  </sheetViews>
  <sheetFormatPr defaultRowHeight="15" x14ac:dyDescent="0.25"/>
  <sheetData>
    <row r="1" spans="1:6" x14ac:dyDescent="0.25">
      <c r="A1" s="11"/>
      <c r="B1" s="37"/>
      <c r="C1" s="37"/>
      <c r="D1" s="37"/>
      <c r="E1" s="140" t="s">
        <v>29</v>
      </c>
      <c r="F1" s="140"/>
    </row>
    <row r="2" spans="1:6" x14ac:dyDescent="0.25">
      <c r="A2" s="12" t="s">
        <v>39</v>
      </c>
      <c r="B2" s="37"/>
      <c r="C2" s="37"/>
      <c r="D2" s="37"/>
      <c r="E2" s="37"/>
      <c r="F2" s="37"/>
    </row>
    <row r="4" spans="1:6" ht="115.5" x14ac:dyDescent="0.25">
      <c r="A4" s="25" t="s">
        <v>0</v>
      </c>
      <c r="B4" s="26" t="s">
        <v>8</v>
      </c>
      <c r="C4" s="27" t="s">
        <v>40</v>
      </c>
      <c r="D4" s="27" t="s">
        <v>13</v>
      </c>
    </row>
    <row r="5" spans="1:6" ht="23.25" x14ac:dyDescent="0.25">
      <c r="A5" s="42" t="s">
        <v>14</v>
      </c>
      <c r="B5" s="43" t="s">
        <v>41</v>
      </c>
      <c r="C5" s="39">
        <f>E35+E45+E67</f>
        <v>170.119</v>
      </c>
      <c r="D5" s="39"/>
    </row>
    <row r="6" spans="1:6" x14ac:dyDescent="0.25">
      <c r="A6" s="29" t="s">
        <v>42</v>
      </c>
      <c r="B6" s="43" t="s">
        <v>41</v>
      </c>
      <c r="C6" s="39"/>
      <c r="D6" s="36"/>
    </row>
    <row r="7" spans="1:6" x14ac:dyDescent="0.25">
      <c r="A7" s="141" t="s">
        <v>4</v>
      </c>
      <c r="B7" s="44" t="s">
        <v>43</v>
      </c>
      <c r="C7" s="24"/>
      <c r="D7" s="23"/>
    </row>
    <row r="8" spans="1:6" x14ac:dyDescent="0.25">
      <c r="A8" s="141"/>
      <c r="B8" s="44" t="s">
        <v>44</v>
      </c>
      <c r="C8" s="24"/>
      <c r="D8" s="23"/>
    </row>
    <row r="9" spans="1:6" x14ac:dyDescent="0.25">
      <c r="A9" s="137" t="s">
        <v>6</v>
      </c>
      <c r="B9" s="45" t="s">
        <v>43</v>
      </c>
      <c r="C9" s="39"/>
      <c r="D9" s="36"/>
    </row>
    <row r="10" spans="1:6" x14ac:dyDescent="0.25">
      <c r="A10" s="139"/>
      <c r="B10" s="45" t="s">
        <v>44</v>
      </c>
      <c r="C10" s="39"/>
      <c r="D10" s="36"/>
    </row>
    <row r="11" spans="1:6" x14ac:dyDescent="0.25">
      <c r="A11" s="137" t="s">
        <v>26</v>
      </c>
      <c r="B11" s="45" t="s">
        <v>43</v>
      </c>
      <c r="C11" s="39"/>
      <c r="D11" s="36"/>
    </row>
    <row r="12" spans="1:6" x14ac:dyDescent="0.25">
      <c r="A12" s="139"/>
      <c r="B12" s="45" t="s">
        <v>44</v>
      </c>
      <c r="C12" s="46"/>
      <c r="D12" s="36"/>
    </row>
    <row r="13" spans="1:6" x14ac:dyDescent="0.25">
      <c r="A13" s="137" t="s">
        <v>28</v>
      </c>
      <c r="B13" s="45" t="s">
        <v>45</v>
      </c>
      <c r="C13" s="39"/>
      <c r="D13" s="36"/>
    </row>
    <row r="14" spans="1:6" x14ac:dyDescent="0.25">
      <c r="A14" s="139"/>
      <c r="B14" s="45" t="s">
        <v>46</v>
      </c>
      <c r="C14" s="39"/>
      <c r="D14" s="36"/>
    </row>
    <row r="15" spans="1:6" x14ac:dyDescent="0.25">
      <c r="A15" s="137" t="s">
        <v>47</v>
      </c>
      <c r="B15" s="45" t="s">
        <v>48</v>
      </c>
      <c r="C15" s="39"/>
      <c r="D15" s="36"/>
    </row>
    <row r="16" spans="1:6" x14ac:dyDescent="0.25">
      <c r="A16" s="138"/>
      <c r="B16" s="45" t="s">
        <v>49</v>
      </c>
      <c r="C16" s="39"/>
      <c r="D16" s="36"/>
    </row>
    <row r="17" spans="1:7" x14ac:dyDescent="0.25">
      <c r="A17" s="139"/>
      <c r="B17" s="45" t="s">
        <v>50</v>
      </c>
      <c r="C17" s="39"/>
      <c r="D17" s="36"/>
    </row>
    <row r="18" spans="1:7" x14ac:dyDescent="0.25">
      <c r="A18" s="137" t="s">
        <v>51</v>
      </c>
      <c r="B18" s="45" t="s">
        <v>48</v>
      </c>
      <c r="C18" s="39"/>
      <c r="D18" s="36"/>
    </row>
    <row r="19" spans="1:7" x14ac:dyDescent="0.25">
      <c r="A19" s="138"/>
      <c r="B19" s="45" t="s">
        <v>49</v>
      </c>
      <c r="C19" s="39"/>
      <c r="D19" s="36"/>
    </row>
    <row r="20" spans="1:7" x14ac:dyDescent="0.25">
      <c r="A20" s="139"/>
      <c r="B20" s="45" t="s">
        <v>50</v>
      </c>
      <c r="C20" s="39"/>
      <c r="D20" s="36"/>
    </row>
    <row r="21" spans="1:7" x14ac:dyDescent="0.25">
      <c r="A21" s="142" t="s">
        <v>27</v>
      </c>
      <c r="B21" s="43" t="s">
        <v>45</v>
      </c>
      <c r="C21" s="18"/>
      <c r="D21" s="36"/>
    </row>
    <row r="22" spans="1:7" x14ac:dyDescent="0.25">
      <c r="A22" s="137"/>
      <c r="B22" s="47" t="s">
        <v>46</v>
      </c>
      <c r="C22" s="48"/>
      <c r="D22" s="49"/>
    </row>
    <row r="23" spans="1:7" x14ac:dyDescent="0.25">
      <c r="A23" s="29" t="s">
        <v>52</v>
      </c>
      <c r="B23" s="43" t="s">
        <v>21</v>
      </c>
      <c r="C23" s="39"/>
      <c r="D23" s="36"/>
    </row>
    <row r="24" spans="1:7" x14ac:dyDescent="0.25">
      <c r="A24" s="29" t="s">
        <v>1</v>
      </c>
      <c r="B24" s="43" t="s">
        <v>21</v>
      </c>
      <c r="C24" s="39"/>
      <c r="D24" s="36"/>
    </row>
    <row r="25" spans="1:7" x14ac:dyDescent="0.25">
      <c r="A25" s="30" t="s">
        <v>3</v>
      </c>
      <c r="B25" s="44" t="s">
        <v>21</v>
      </c>
      <c r="C25" s="46"/>
      <c r="D25" s="50"/>
    </row>
    <row r="26" spans="1:7" x14ac:dyDescent="0.25">
      <c r="A26" s="29" t="s">
        <v>2</v>
      </c>
      <c r="B26" s="43" t="s">
        <v>21</v>
      </c>
      <c r="C26" s="18"/>
      <c r="D26" s="36"/>
    </row>
    <row r="31" spans="1:7" ht="78.75" x14ac:dyDescent="0.25">
      <c r="A31" s="16" t="s">
        <v>7</v>
      </c>
      <c r="B31" s="17" t="s">
        <v>11</v>
      </c>
      <c r="C31" s="16" t="s">
        <v>12</v>
      </c>
      <c r="D31" s="16" t="s">
        <v>8</v>
      </c>
      <c r="E31" s="17" t="s">
        <v>53</v>
      </c>
      <c r="F31" s="17" t="s">
        <v>19</v>
      </c>
      <c r="G31" s="17" t="s">
        <v>20</v>
      </c>
    </row>
    <row r="32" spans="1:7" x14ac:dyDescent="0.25">
      <c r="A32" s="142">
        <v>1</v>
      </c>
      <c r="B32" s="143" t="s">
        <v>54</v>
      </c>
      <c r="C32" s="142" t="s">
        <v>47</v>
      </c>
      <c r="D32" s="19" t="s">
        <v>55</v>
      </c>
      <c r="E32" s="20">
        <v>326</v>
      </c>
      <c r="F32" s="34"/>
      <c r="G32" s="40">
        <f>E32*F32</f>
        <v>0</v>
      </c>
    </row>
    <row r="33" spans="1:7" x14ac:dyDescent="0.25">
      <c r="A33" s="142"/>
      <c r="B33" s="143"/>
      <c r="C33" s="142"/>
      <c r="D33" s="19" t="s">
        <v>56</v>
      </c>
      <c r="E33" s="20">
        <v>119</v>
      </c>
      <c r="F33" s="34"/>
      <c r="G33" s="40">
        <f>E33*F33</f>
        <v>0</v>
      </c>
    </row>
    <row r="34" spans="1:7" x14ac:dyDescent="0.25">
      <c r="A34" s="142"/>
      <c r="B34" s="143"/>
      <c r="C34" s="142"/>
      <c r="D34" s="19" t="s">
        <v>57</v>
      </c>
      <c r="E34" s="20">
        <v>963</v>
      </c>
      <c r="F34" s="34"/>
      <c r="G34" s="40">
        <f t="shared" ref="G34:G70" si="0">E34*F34</f>
        <v>0</v>
      </c>
    </row>
    <row r="35" spans="1:7" x14ac:dyDescent="0.25">
      <c r="A35" s="142">
        <v>2</v>
      </c>
      <c r="B35" s="143" t="s">
        <v>58</v>
      </c>
      <c r="C35" s="137" t="s">
        <v>14</v>
      </c>
      <c r="D35" s="144" t="s">
        <v>21</v>
      </c>
      <c r="E35" s="146">
        <f>0.59+0.009+79.52</f>
        <v>80.119</v>
      </c>
      <c r="F35" s="148"/>
      <c r="G35" s="40">
        <f t="shared" si="0"/>
        <v>0</v>
      </c>
    </row>
    <row r="36" spans="1:7" x14ac:dyDescent="0.25">
      <c r="A36" s="142"/>
      <c r="B36" s="143"/>
      <c r="C36" s="139"/>
      <c r="D36" s="145"/>
      <c r="E36" s="147"/>
      <c r="F36" s="149"/>
      <c r="G36" s="40">
        <f t="shared" si="0"/>
        <v>0</v>
      </c>
    </row>
    <row r="37" spans="1:7" x14ac:dyDescent="0.25">
      <c r="A37" s="142"/>
      <c r="B37" s="143"/>
      <c r="C37" s="137" t="s">
        <v>4</v>
      </c>
      <c r="D37" s="51" t="s">
        <v>9</v>
      </c>
      <c r="E37" s="20">
        <v>1.1499999999999999</v>
      </c>
      <c r="F37" s="34"/>
      <c r="G37" s="40">
        <f t="shared" si="0"/>
        <v>0</v>
      </c>
    </row>
    <row r="38" spans="1:7" x14ac:dyDescent="0.25">
      <c r="A38" s="142"/>
      <c r="B38" s="143"/>
      <c r="C38" s="139"/>
      <c r="D38" s="52" t="s">
        <v>10</v>
      </c>
      <c r="E38" s="20">
        <v>4.16</v>
      </c>
      <c r="F38" s="34"/>
      <c r="G38" s="40">
        <f t="shared" si="0"/>
        <v>0</v>
      </c>
    </row>
    <row r="39" spans="1:7" ht="33.75" x14ac:dyDescent="0.25">
      <c r="A39" s="29">
        <v>3</v>
      </c>
      <c r="B39" s="53" t="s">
        <v>5</v>
      </c>
      <c r="C39" s="29" t="s">
        <v>31</v>
      </c>
      <c r="D39" s="19" t="s">
        <v>21</v>
      </c>
      <c r="E39" s="54">
        <f>4050+31</f>
        <v>4081</v>
      </c>
      <c r="F39" s="34"/>
      <c r="G39" s="40">
        <f t="shared" si="0"/>
        <v>0</v>
      </c>
    </row>
    <row r="40" spans="1:7" x14ac:dyDescent="0.25">
      <c r="A40" s="150">
        <v>4</v>
      </c>
      <c r="B40" s="151" t="s">
        <v>22</v>
      </c>
      <c r="C40" s="30" t="s">
        <v>1</v>
      </c>
      <c r="D40" s="28" t="s">
        <v>21</v>
      </c>
      <c r="E40" s="41">
        <v>6.3</v>
      </c>
      <c r="F40" s="41"/>
      <c r="G40" s="40">
        <f t="shared" si="0"/>
        <v>0</v>
      </c>
    </row>
    <row r="41" spans="1:7" x14ac:dyDescent="0.25">
      <c r="A41" s="150"/>
      <c r="B41" s="152"/>
      <c r="C41" s="150" t="s">
        <v>4</v>
      </c>
      <c r="D41" s="28" t="s">
        <v>9</v>
      </c>
      <c r="E41" s="41">
        <v>0.2</v>
      </c>
      <c r="F41" s="41"/>
      <c r="G41" s="40">
        <f t="shared" si="0"/>
        <v>0</v>
      </c>
    </row>
    <row r="42" spans="1:7" x14ac:dyDescent="0.25">
      <c r="A42" s="150"/>
      <c r="B42" s="152"/>
      <c r="C42" s="150"/>
      <c r="D42" s="28" t="s">
        <v>10</v>
      </c>
      <c r="E42" s="41">
        <v>0.5</v>
      </c>
      <c r="F42" s="41"/>
      <c r="G42" s="40">
        <f t="shared" si="0"/>
        <v>0</v>
      </c>
    </row>
    <row r="43" spans="1:7" x14ac:dyDescent="0.25">
      <c r="A43" s="150"/>
      <c r="B43" s="153"/>
      <c r="C43" s="150" t="s">
        <v>6</v>
      </c>
      <c r="D43" s="28" t="s">
        <v>9</v>
      </c>
      <c r="E43" s="41">
        <v>106.9</v>
      </c>
      <c r="F43" s="41"/>
      <c r="G43" s="40">
        <f t="shared" si="0"/>
        <v>0</v>
      </c>
    </row>
    <row r="44" spans="1:7" x14ac:dyDescent="0.25">
      <c r="A44" s="150"/>
      <c r="B44" s="153"/>
      <c r="C44" s="150"/>
      <c r="D44" s="28" t="s">
        <v>10</v>
      </c>
      <c r="E44" s="41">
        <v>377.9</v>
      </c>
      <c r="F44" s="41"/>
      <c r="G44" s="40">
        <f t="shared" si="0"/>
        <v>0</v>
      </c>
    </row>
    <row r="45" spans="1:7" ht="67.5" x14ac:dyDescent="0.25">
      <c r="A45" s="29">
        <v>5</v>
      </c>
      <c r="B45" s="53" t="s">
        <v>15</v>
      </c>
      <c r="C45" s="29" t="s">
        <v>14</v>
      </c>
      <c r="D45" s="19" t="s">
        <v>21</v>
      </c>
      <c r="E45" s="20">
        <f>1.1+8.9+80</f>
        <v>90</v>
      </c>
      <c r="F45" s="34"/>
      <c r="G45" s="40">
        <f t="shared" si="0"/>
        <v>0</v>
      </c>
    </row>
    <row r="46" spans="1:7" x14ac:dyDescent="0.25">
      <c r="A46" s="142">
        <v>6</v>
      </c>
      <c r="B46" s="143" t="s">
        <v>23</v>
      </c>
      <c r="C46" s="142" t="s">
        <v>26</v>
      </c>
      <c r="D46" s="19" t="s">
        <v>9</v>
      </c>
      <c r="E46" s="20">
        <v>46.51</v>
      </c>
      <c r="F46" s="34"/>
      <c r="G46" s="40">
        <f t="shared" si="0"/>
        <v>0</v>
      </c>
    </row>
    <row r="47" spans="1:7" x14ac:dyDescent="0.25">
      <c r="A47" s="142"/>
      <c r="B47" s="143"/>
      <c r="C47" s="142"/>
      <c r="D47" s="19" t="s">
        <v>10</v>
      </c>
      <c r="E47" s="20">
        <v>15.49</v>
      </c>
      <c r="F47" s="34"/>
      <c r="G47" s="40">
        <f t="shared" si="0"/>
        <v>0</v>
      </c>
    </row>
    <row r="48" spans="1:7" x14ac:dyDescent="0.25">
      <c r="A48" s="142">
        <v>7</v>
      </c>
      <c r="B48" s="143" t="s">
        <v>18</v>
      </c>
      <c r="C48" s="29" t="s">
        <v>30</v>
      </c>
      <c r="D48" s="19" t="s">
        <v>21</v>
      </c>
      <c r="E48" s="20">
        <v>1930</v>
      </c>
      <c r="F48" s="34"/>
      <c r="G48" s="40">
        <f t="shared" si="0"/>
        <v>0</v>
      </c>
    </row>
    <row r="49" spans="1:7" x14ac:dyDescent="0.25">
      <c r="A49" s="142"/>
      <c r="B49" s="143"/>
      <c r="C49" s="142" t="s">
        <v>4</v>
      </c>
      <c r="D49" s="19" t="s">
        <v>9</v>
      </c>
      <c r="E49" s="20">
        <v>13</v>
      </c>
      <c r="F49" s="34"/>
      <c r="G49" s="40">
        <f t="shared" si="0"/>
        <v>0</v>
      </c>
    </row>
    <row r="50" spans="1:7" x14ac:dyDescent="0.25">
      <c r="A50" s="142"/>
      <c r="B50" s="143"/>
      <c r="C50" s="142"/>
      <c r="D50" s="19" t="s">
        <v>10</v>
      </c>
      <c r="E50" s="20">
        <v>27</v>
      </c>
      <c r="F50" s="34"/>
      <c r="G50" s="40">
        <f t="shared" si="0"/>
        <v>0</v>
      </c>
    </row>
    <row r="51" spans="1:7" x14ac:dyDescent="0.25">
      <c r="A51" s="142"/>
      <c r="B51" s="143"/>
      <c r="C51" s="142" t="s">
        <v>6</v>
      </c>
      <c r="D51" s="19" t="s">
        <v>9</v>
      </c>
      <c r="E51" s="20">
        <v>50</v>
      </c>
      <c r="F51" s="34"/>
      <c r="G51" s="40">
        <f t="shared" si="0"/>
        <v>0</v>
      </c>
    </row>
    <row r="52" spans="1:7" x14ac:dyDescent="0.25">
      <c r="A52" s="142"/>
      <c r="B52" s="143"/>
      <c r="C52" s="142"/>
      <c r="D52" s="19" t="s">
        <v>10</v>
      </c>
      <c r="E52" s="20">
        <v>100</v>
      </c>
      <c r="F52" s="34"/>
      <c r="G52" s="40">
        <f t="shared" si="0"/>
        <v>0</v>
      </c>
    </row>
    <row r="53" spans="1:7" x14ac:dyDescent="0.25">
      <c r="A53" s="142"/>
      <c r="B53" s="143"/>
      <c r="C53" s="142" t="s">
        <v>28</v>
      </c>
      <c r="D53" s="19" t="s">
        <v>16</v>
      </c>
      <c r="E53" s="20">
        <v>100</v>
      </c>
      <c r="F53" s="34"/>
      <c r="G53" s="40">
        <f t="shared" si="0"/>
        <v>0</v>
      </c>
    </row>
    <row r="54" spans="1:7" x14ac:dyDescent="0.25">
      <c r="A54" s="142"/>
      <c r="B54" s="143"/>
      <c r="C54" s="142"/>
      <c r="D54" s="19" t="s">
        <v>17</v>
      </c>
      <c r="E54" s="20">
        <v>50</v>
      </c>
      <c r="F54" s="34"/>
      <c r="G54" s="40">
        <f t="shared" si="0"/>
        <v>0</v>
      </c>
    </row>
    <row r="55" spans="1:7" x14ac:dyDescent="0.25">
      <c r="A55" s="142">
        <v>8</v>
      </c>
      <c r="B55" s="143" t="s">
        <v>24</v>
      </c>
      <c r="C55" s="29" t="s">
        <v>2</v>
      </c>
      <c r="D55" s="19" t="s">
        <v>21</v>
      </c>
      <c r="E55" s="21">
        <v>8.4779999999999998</v>
      </c>
      <c r="F55" s="34"/>
      <c r="G55" s="40">
        <f t="shared" si="0"/>
        <v>0</v>
      </c>
    </row>
    <row r="56" spans="1:7" x14ac:dyDescent="0.25">
      <c r="A56" s="142"/>
      <c r="B56" s="143"/>
      <c r="C56" s="142" t="s">
        <v>4</v>
      </c>
      <c r="D56" s="19" t="s">
        <v>9</v>
      </c>
      <c r="E56" s="21">
        <v>13.929</v>
      </c>
      <c r="F56" s="34"/>
      <c r="G56" s="40">
        <f t="shared" si="0"/>
        <v>0</v>
      </c>
    </row>
    <row r="57" spans="1:7" x14ac:dyDescent="0.25">
      <c r="A57" s="142"/>
      <c r="B57" s="143"/>
      <c r="C57" s="142"/>
      <c r="D57" s="19" t="s">
        <v>10</v>
      </c>
      <c r="E57" s="21">
        <v>50.957999999999998</v>
      </c>
      <c r="F57" s="34"/>
      <c r="G57" s="40">
        <f t="shared" si="0"/>
        <v>0</v>
      </c>
    </row>
    <row r="58" spans="1:7" x14ac:dyDescent="0.25">
      <c r="A58" s="142"/>
      <c r="B58" s="143"/>
      <c r="C58" s="142" t="s">
        <v>27</v>
      </c>
      <c r="D58" s="19" t="s">
        <v>16</v>
      </c>
      <c r="E58" s="21">
        <v>2.3359999999999999</v>
      </c>
      <c r="F58" s="34"/>
      <c r="G58" s="40">
        <f t="shared" si="0"/>
        <v>0</v>
      </c>
    </row>
    <row r="59" spans="1:7" x14ac:dyDescent="0.25">
      <c r="A59" s="142"/>
      <c r="B59" s="143"/>
      <c r="C59" s="142"/>
      <c r="D59" s="19" t="s">
        <v>17</v>
      </c>
      <c r="E59" s="55">
        <v>1.903</v>
      </c>
      <c r="F59" s="34"/>
      <c r="G59" s="40">
        <f t="shared" si="0"/>
        <v>0</v>
      </c>
    </row>
    <row r="60" spans="1:7" x14ac:dyDescent="0.25">
      <c r="A60" s="142">
        <v>9</v>
      </c>
      <c r="B60" s="143" t="s">
        <v>59</v>
      </c>
      <c r="C60" s="142" t="s">
        <v>51</v>
      </c>
      <c r="D60" s="19" t="s">
        <v>55</v>
      </c>
      <c r="E60" s="20">
        <v>105</v>
      </c>
      <c r="F60" s="41"/>
      <c r="G60" s="40">
        <f t="shared" si="0"/>
        <v>0</v>
      </c>
    </row>
    <row r="61" spans="1:7" x14ac:dyDescent="0.25">
      <c r="A61" s="142"/>
      <c r="B61" s="143"/>
      <c r="C61" s="142"/>
      <c r="D61" s="19" t="s">
        <v>56</v>
      </c>
      <c r="E61" s="20">
        <v>51</v>
      </c>
      <c r="F61" s="41"/>
      <c r="G61" s="40">
        <f t="shared" si="0"/>
        <v>0</v>
      </c>
    </row>
    <row r="62" spans="1:7" x14ac:dyDescent="0.25">
      <c r="A62" s="142"/>
      <c r="B62" s="143"/>
      <c r="C62" s="142"/>
      <c r="D62" s="19" t="s">
        <v>60</v>
      </c>
      <c r="E62" s="20">
        <v>284</v>
      </c>
      <c r="F62" s="41"/>
      <c r="G62" s="40">
        <f t="shared" si="0"/>
        <v>0</v>
      </c>
    </row>
    <row r="63" spans="1:7" x14ac:dyDescent="0.25">
      <c r="A63" s="142"/>
      <c r="B63" s="143"/>
      <c r="C63" s="142" t="s">
        <v>47</v>
      </c>
      <c r="D63" s="19" t="s">
        <v>55</v>
      </c>
      <c r="E63" s="20">
        <v>328</v>
      </c>
      <c r="F63" s="41"/>
      <c r="G63" s="40">
        <f t="shared" si="0"/>
        <v>0</v>
      </c>
    </row>
    <row r="64" spans="1:7" x14ac:dyDescent="0.25">
      <c r="A64" s="142"/>
      <c r="B64" s="143"/>
      <c r="C64" s="142"/>
      <c r="D64" s="19" t="s">
        <v>56</v>
      </c>
      <c r="E64" s="20">
        <v>138</v>
      </c>
      <c r="F64" s="41"/>
      <c r="G64" s="40">
        <f t="shared" si="0"/>
        <v>0</v>
      </c>
    </row>
    <row r="65" spans="1:7" x14ac:dyDescent="0.25">
      <c r="A65" s="142"/>
      <c r="B65" s="143"/>
      <c r="C65" s="142"/>
      <c r="D65" s="19" t="s">
        <v>60</v>
      </c>
      <c r="E65" s="20">
        <v>1065</v>
      </c>
      <c r="F65" s="41"/>
      <c r="G65" s="40">
        <f t="shared" si="0"/>
        <v>0</v>
      </c>
    </row>
    <row r="66" spans="1:7" ht="56.25" x14ac:dyDescent="0.25">
      <c r="A66" s="29">
        <v>10</v>
      </c>
      <c r="B66" s="53" t="s">
        <v>25</v>
      </c>
      <c r="C66" s="29" t="s">
        <v>3</v>
      </c>
      <c r="D66" s="19" t="s">
        <v>21</v>
      </c>
      <c r="E66" s="54">
        <v>98</v>
      </c>
      <c r="F66" s="34"/>
      <c r="G66" s="40">
        <f t="shared" si="0"/>
        <v>0</v>
      </c>
    </row>
    <row r="67" spans="1:7" ht="33.75" x14ac:dyDescent="0.25">
      <c r="A67" s="29">
        <v>11</v>
      </c>
      <c r="B67" s="53" t="s">
        <v>61</v>
      </c>
      <c r="C67" s="29" t="s">
        <v>14</v>
      </c>
      <c r="D67" s="19" t="s">
        <v>21</v>
      </c>
      <c r="E67" s="20"/>
      <c r="F67" s="41"/>
      <c r="G67" s="40">
        <f t="shared" si="0"/>
        <v>0</v>
      </c>
    </row>
    <row r="68" spans="1:7" x14ac:dyDescent="0.25">
      <c r="A68" s="142">
        <v>12</v>
      </c>
      <c r="B68" s="143" t="s">
        <v>62</v>
      </c>
      <c r="C68" s="29" t="s">
        <v>3</v>
      </c>
      <c r="D68" s="19" t="s">
        <v>21</v>
      </c>
      <c r="E68" s="54">
        <v>57.6</v>
      </c>
      <c r="F68" s="34"/>
      <c r="G68" s="40">
        <f t="shared" si="0"/>
        <v>0</v>
      </c>
    </row>
    <row r="69" spans="1:7" x14ac:dyDescent="0.25">
      <c r="A69" s="142"/>
      <c r="B69" s="143"/>
      <c r="C69" s="29" t="s">
        <v>2</v>
      </c>
      <c r="D69" s="19" t="s">
        <v>21</v>
      </c>
      <c r="E69" s="54">
        <v>4.5999999999999996</v>
      </c>
      <c r="F69" s="34"/>
      <c r="G69" s="40">
        <f t="shared" si="0"/>
        <v>0</v>
      </c>
    </row>
    <row r="70" spans="1:7" x14ac:dyDescent="0.25">
      <c r="A70" s="142"/>
      <c r="B70" s="143"/>
      <c r="C70" s="29" t="s">
        <v>1</v>
      </c>
      <c r="D70" s="19" t="s">
        <v>21</v>
      </c>
      <c r="E70" s="20">
        <v>1.39</v>
      </c>
      <c r="F70" s="34"/>
      <c r="G70" s="40">
        <f t="shared" si="0"/>
        <v>0</v>
      </c>
    </row>
    <row r="71" spans="1:7" x14ac:dyDescent="0.25">
      <c r="A71" s="160">
        <v>13</v>
      </c>
      <c r="B71" s="157" t="s">
        <v>34</v>
      </c>
      <c r="C71" s="33" t="s">
        <v>30</v>
      </c>
      <c r="D71" s="34" t="s">
        <v>21</v>
      </c>
      <c r="E71" s="41"/>
      <c r="F71" s="34"/>
      <c r="G71" s="40">
        <v>0</v>
      </c>
    </row>
    <row r="72" spans="1:7" x14ac:dyDescent="0.25">
      <c r="A72" s="154"/>
      <c r="B72" s="158"/>
      <c r="C72" s="154" t="s">
        <v>35</v>
      </c>
      <c r="D72" s="34" t="s">
        <v>9</v>
      </c>
      <c r="E72" s="41"/>
      <c r="F72" s="34"/>
      <c r="G72" s="40">
        <v>0</v>
      </c>
    </row>
    <row r="73" spans="1:7" x14ac:dyDescent="0.25">
      <c r="A73" s="155"/>
      <c r="B73" s="158"/>
      <c r="C73" s="156"/>
      <c r="D73" s="34" t="s">
        <v>10</v>
      </c>
      <c r="E73" s="41"/>
      <c r="F73" s="34"/>
      <c r="G73" s="40">
        <v>0</v>
      </c>
    </row>
    <row r="74" spans="1:7" x14ac:dyDescent="0.25">
      <c r="A74" s="155"/>
      <c r="B74" s="158"/>
      <c r="C74" s="157" t="s">
        <v>28</v>
      </c>
      <c r="D74" s="34" t="s">
        <v>16</v>
      </c>
      <c r="E74" s="41"/>
      <c r="F74" s="34"/>
      <c r="G74" s="40">
        <v>0</v>
      </c>
    </row>
    <row r="75" spans="1:7" x14ac:dyDescent="0.25">
      <c r="A75" s="155"/>
      <c r="B75" s="158"/>
      <c r="C75" s="159"/>
      <c r="D75" s="34" t="s">
        <v>17</v>
      </c>
      <c r="E75" s="41"/>
      <c r="F75" s="34"/>
      <c r="G75" s="40">
        <v>0</v>
      </c>
    </row>
    <row r="76" spans="1:7" x14ac:dyDescent="0.25">
      <c r="A76" s="156"/>
      <c r="B76" s="159"/>
      <c r="C76" s="35" t="s">
        <v>2</v>
      </c>
      <c r="D76" s="34" t="s">
        <v>21</v>
      </c>
      <c r="E76" s="41"/>
      <c r="F76" s="34"/>
      <c r="G76" s="40">
        <v>0</v>
      </c>
    </row>
    <row r="77" spans="1:7" x14ac:dyDescent="0.25">
      <c r="A77" s="154">
        <v>14</v>
      </c>
      <c r="B77" s="157" t="s">
        <v>36</v>
      </c>
      <c r="C77" s="154" t="s">
        <v>4</v>
      </c>
      <c r="D77" s="34" t="s">
        <v>38</v>
      </c>
      <c r="E77" s="41"/>
      <c r="F77" s="34"/>
      <c r="G77" s="40"/>
    </row>
    <row r="78" spans="1:7" x14ac:dyDescent="0.25">
      <c r="A78" s="155"/>
      <c r="B78" s="158"/>
      <c r="C78" s="156"/>
      <c r="D78" s="34" t="s">
        <v>37</v>
      </c>
      <c r="E78" s="41"/>
      <c r="F78" s="34"/>
      <c r="G78" s="40"/>
    </row>
    <row r="79" spans="1:7" x14ac:dyDescent="0.25">
      <c r="A79" s="155"/>
      <c r="B79" s="158"/>
      <c r="C79" s="35" t="s">
        <v>2</v>
      </c>
      <c r="D79" s="34" t="s">
        <v>21</v>
      </c>
      <c r="E79" s="41"/>
      <c r="F79" s="34"/>
      <c r="G79" s="40">
        <v>0</v>
      </c>
    </row>
    <row r="80" spans="1:7" x14ac:dyDescent="0.25">
      <c r="A80" s="155"/>
      <c r="B80" s="158"/>
      <c r="C80" s="148" t="s">
        <v>6</v>
      </c>
      <c r="D80" s="34" t="s">
        <v>9</v>
      </c>
      <c r="E80" s="41"/>
      <c r="F80" s="34"/>
      <c r="G80" s="40">
        <v>0</v>
      </c>
    </row>
    <row r="81" spans="1:7" x14ac:dyDescent="0.25">
      <c r="A81" s="156"/>
      <c r="B81" s="159"/>
      <c r="C81" s="149"/>
      <c r="D81" s="34" t="s">
        <v>10</v>
      </c>
      <c r="E81" s="41"/>
      <c r="F81" s="34"/>
      <c r="G81" s="40">
        <v>0</v>
      </c>
    </row>
    <row r="82" spans="1:7" ht="33.75" x14ac:dyDescent="0.25">
      <c r="F82" s="56" t="s">
        <v>63</v>
      </c>
      <c r="G82" s="57">
        <f>SUM(G28:G81)</f>
        <v>0</v>
      </c>
    </row>
    <row r="83" spans="1:7" ht="22.5" x14ac:dyDescent="0.25">
      <c r="F83" s="56" t="s">
        <v>64</v>
      </c>
      <c r="G83" s="58">
        <f>G82*0.23</f>
        <v>0</v>
      </c>
    </row>
    <row r="84" spans="1:7" ht="22.5" x14ac:dyDescent="0.25">
      <c r="F84" s="56" t="s">
        <v>65</v>
      </c>
      <c r="G84" s="57">
        <f>SUM(G82,G83)</f>
        <v>0</v>
      </c>
    </row>
  </sheetData>
  <mergeCells count="48">
    <mergeCell ref="A77:A81"/>
    <mergeCell ref="B77:B81"/>
    <mergeCell ref="C77:C78"/>
    <mergeCell ref="C80:C81"/>
    <mergeCell ref="A68:A70"/>
    <mergeCell ref="B68:B70"/>
    <mergeCell ref="A71:A76"/>
    <mergeCell ref="B71:B76"/>
    <mergeCell ref="C72:C73"/>
    <mergeCell ref="C74:C75"/>
    <mergeCell ref="A55:A59"/>
    <mergeCell ref="B55:B59"/>
    <mergeCell ref="C56:C57"/>
    <mergeCell ref="C58:C59"/>
    <mergeCell ref="A60:A65"/>
    <mergeCell ref="B60:B65"/>
    <mergeCell ref="C60:C62"/>
    <mergeCell ref="C63:C65"/>
    <mergeCell ref="A46:A47"/>
    <mergeCell ref="B46:B47"/>
    <mergeCell ref="C46:C47"/>
    <mergeCell ref="A48:A54"/>
    <mergeCell ref="B48:B54"/>
    <mergeCell ref="C49:C50"/>
    <mergeCell ref="C51:C52"/>
    <mergeCell ref="C53:C54"/>
    <mergeCell ref="D35:D36"/>
    <mergeCell ref="E35:E36"/>
    <mergeCell ref="F35:F36"/>
    <mergeCell ref="C37:C38"/>
    <mergeCell ref="A40:A44"/>
    <mergeCell ref="B40:B44"/>
    <mergeCell ref="C41:C42"/>
    <mergeCell ref="C43:C44"/>
    <mergeCell ref="A35:A38"/>
    <mergeCell ref="B35:B38"/>
    <mergeCell ref="C35:C36"/>
    <mergeCell ref="A18:A20"/>
    <mergeCell ref="A21:A22"/>
    <mergeCell ref="A32:A34"/>
    <mergeCell ref="B32:B34"/>
    <mergeCell ref="C32:C34"/>
    <mergeCell ref="A15:A17"/>
    <mergeCell ref="E1:F1"/>
    <mergeCell ref="A7:A8"/>
    <mergeCell ref="A9:A10"/>
    <mergeCell ref="A11:A12"/>
    <mergeCell ref="A13:A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7:E32"/>
  <sheetViews>
    <sheetView topLeftCell="B10" workbookViewId="0">
      <selection activeCell="B8" sqref="B8:C32"/>
    </sheetView>
  </sheetViews>
  <sheetFormatPr defaultRowHeight="15" x14ac:dyDescent="0.25"/>
  <cols>
    <col min="1" max="1" width="9.140625" hidden="1" customWidth="1"/>
    <col min="2" max="2" width="21.42578125" customWidth="1"/>
    <col min="3" max="3" width="19.5703125" customWidth="1"/>
  </cols>
  <sheetData>
    <row r="7" spans="2:5" ht="102" x14ac:dyDescent="0.25">
      <c r="B7" s="68" t="s">
        <v>0</v>
      </c>
      <c r="C7" s="84" t="s">
        <v>8</v>
      </c>
      <c r="D7" s="85" t="s">
        <v>33</v>
      </c>
      <c r="E7" s="86" t="s">
        <v>13</v>
      </c>
    </row>
    <row r="8" spans="2:5" x14ac:dyDescent="0.25">
      <c r="B8" s="110" t="s">
        <v>47</v>
      </c>
      <c r="C8" s="59" t="s">
        <v>55</v>
      </c>
    </row>
    <row r="9" spans="2:5" x14ac:dyDescent="0.25">
      <c r="B9" s="110"/>
      <c r="C9" s="59" t="s">
        <v>56</v>
      </c>
    </row>
    <row r="10" spans="2:5" x14ac:dyDescent="0.25">
      <c r="B10" s="110"/>
      <c r="C10" s="59" t="s">
        <v>57</v>
      </c>
    </row>
    <row r="11" spans="2:5" x14ac:dyDescent="0.25">
      <c r="B11" s="104" t="s">
        <v>14</v>
      </c>
      <c r="C11" s="127" t="s">
        <v>21</v>
      </c>
    </row>
    <row r="12" spans="2:5" x14ac:dyDescent="0.25">
      <c r="B12" s="106"/>
      <c r="C12" s="128"/>
    </row>
    <row r="13" spans="2:5" x14ac:dyDescent="0.25">
      <c r="B13" s="104" t="s">
        <v>4</v>
      </c>
      <c r="C13" s="60" t="s">
        <v>9</v>
      </c>
    </row>
    <row r="14" spans="2:5" x14ac:dyDescent="0.25">
      <c r="B14" s="106"/>
      <c r="C14" s="61" t="s">
        <v>10</v>
      </c>
    </row>
    <row r="15" spans="2:5" x14ac:dyDescent="0.25">
      <c r="B15" s="62" t="s">
        <v>31</v>
      </c>
      <c r="C15" s="59" t="s">
        <v>21</v>
      </c>
    </row>
    <row r="16" spans="2:5" x14ac:dyDescent="0.25">
      <c r="B16" s="63" t="s">
        <v>1</v>
      </c>
      <c r="C16" s="64" t="s">
        <v>21</v>
      </c>
    </row>
    <row r="17" spans="2:3" x14ac:dyDescent="0.25">
      <c r="B17" s="112" t="s">
        <v>6</v>
      </c>
      <c r="C17" s="64" t="s">
        <v>9</v>
      </c>
    </row>
    <row r="18" spans="2:3" x14ac:dyDescent="0.25">
      <c r="B18" s="112"/>
      <c r="C18" s="64" t="s">
        <v>10</v>
      </c>
    </row>
    <row r="19" spans="2:3" x14ac:dyDescent="0.25">
      <c r="B19" s="110" t="s">
        <v>26</v>
      </c>
      <c r="C19" s="59" t="s">
        <v>9</v>
      </c>
    </row>
    <row r="20" spans="2:3" x14ac:dyDescent="0.25">
      <c r="B20" s="110"/>
      <c r="C20" s="59" t="s">
        <v>10</v>
      </c>
    </row>
    <row r="21" spans="2:3" x14ac:dyDescent="0.25">
      <c r="B21" s="62" t="s">
        <v>30</v>
      </c>
      <c r="C21" s="59" t="s">
        <v>21</v>
      </c>
    </row>
    <row r="22" spans="2:3" x14ac:dyDescent="0.25">
      <c r="B22" s="110" t="s">
        <v>28</v>
      </c>
      <c r="C22" s="59" t="s">
        <v>16</v>
      </c>
    </row>
    <row r="23" spans="2:3" x14ac:dyDescent="0.25">
      <c r="B23" s="110"/>
      <c r="C23" s="59" t="s">
        <v>17</v>
      </c>
    </row>
    <row r="24" spans="2:3" x14ac:dyDescent="0.25">
      <c r="B24" s="62" t="s">
        <v>2</v>
      </c>
      <c r="C24" s="59" t="s">
        <v>21</v>
      </c>
    </row>
    <row r="25" spans="2:3" x14ac:dyDescent="0.25">
      <c r="B25" s="110" t="s">
        <v>27</v>
      </c>
      <c r="C25" s="59" t="s">
        <v>16</v>
      </c>
    </row>
    <row r="26" spans="2:3" x14ac:dyDescent="0.25">
      <c r="B26" s="110"/>
      <c r="C26" s="59" t="s">
        <v>17</v>
      </c>
    </row>
    <row r="27" spans="2:3" x14ac:dyDescent="0.25">
      <c r="B27" s="110" t="s">
        <v>51</v>
      </c>
      <c r="C27" s="59" t="s">
        <v>55</v>
      </c>
    </row>
    <row r="28" spans="2:3" x14ac:dyDescent="0.25">
      <c r="B28" s="110"/>
      <c r="C28" s="59" t="s">
        <v>56</v>
      </c>
    </row>
    <row r="29" spans="2:3" x14ac:dyDescent="0.25">
      <c r="B29" s="110"/>
      <c r="C29" s="59" t="s">
        <v>60</v>
      </c>
    </row>
    <row r="30" spans="2:3" x14ac:dyDescent="0.25">
      <c r="B30" s="62" t="s">
        <v>3</v>
      </c>
      <c r="C30" s="59" t="s">
        <v>21</v>
      </c>
    </row>
    <row r="31" spans="2:3" x14ac:dyDescent="0.25">
      <c r="B31" s="131" t="s">
        <v>35</v>
      </c>
      <c r="C31" s="72" t="s">
        <v>9</v>
      </c>
    </row>
    <row r="32" spans="2:3" x14ac:dyDescent="0.25">
      <c r="B32" s="133"/>
      <c r="C32" s="72" t="s">
        <v>10</v>
      </c>
    </row>
  </sheetData>
  <mergeCells count="10">
    <mergeCell ref="B8:B10"/>
    <mergeCell ref="B11:B12"/>
    <mergeCell ref="C11:C12"/>
    <mergeCell ref="B13:B14"/>
    <mergeCell ref="B17:B18"/>
    <mergeCell ref="B27:B29"/>
    <mergeCell ref="B31:B32"/>
    <mergeCell ref="B19:B20"/>
    <mergeCell ref="B22:B23"/>
    <mergeCell ref="B25:B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E6:G30"/>
  <sheetViews>
    <sheetView topLeftCell="A4" workbookViewId="0">
      <selection activeCell="E6" sqref="E6:F30"/>
    </sheetView>
  </sheetViews>
  <sheetFormatPr defaultRowHeight="15" x14ac:dyDescent="0.25"/>
  <cols>
    <col min="4" max="4" width="0.5703125" customWidth="1"/>
    <col min="5" max="5" width="15.42578125" customWidth="1"/>
    <col min="6" max="6" width="18" customWidth="1"/>
  </cols>
  <sheetData>
    <row r="6" spans="5:7" x14ac:dyDescent="0.25">
      <c r="E6" s="112" t="s">
        <v>47</v>
      </c>
      <c r="F6" s="64" t="s">
        <v>55</v>
      </c>
      <c r="G6" s="98">
        <v>986</v>
      </c>
    </row>
    <row r="7" spans="5:7" x14ac:dyDescent="0.25">
      <c r="E7" s="112"/>
      <c r="F7" s="64" t="s">
        <v>56</v>
      </c>
      <c r="G7" s="98">
        <v>517</v>
      </c>
    </row>
    <row r="8" spans="5:7" x14ac:dyDescent="0.25">
      <c r="E8" s="112"/>
      <c r="F8" s="64" t="s">
        <v>57</v>
      </c>
      <c r="G8" s="98">
        <v>2692</v>
      </c>
    </row>
    <row r="9" spans="5:7" x14ac:dyDescent="0.25">
      <c r="E9" s="118" t="s">
        <v>14</v>
      </c>
      <c r="F9" s="120" t="s">
        <v>21</v>
      </c>
      <c r="G9" s="161">
        <f>1.68+0.047+246.61</f>
        <v>248.33700000000002</v>
      </c>
    </row>
    <row r="10" spans="5:7" x14ac:dyDescent="0.25">
      <c r="E10" s="119"/>
      <c r="F10" s="121"/>
      <c r="G10" s="162"/>
    </row>
    <row r="11" spans="5:7" x14ac:dyDescent="0.25">
      <c r="E11" s="118" t="s">
        <v>4</v>
      </c>
      <c r="F11" s="102" t="s">
        <v>9</v>
      </c>
      <c r="G11" s="98">
        <v>14.55</v>
      </c>
    </row>
    <row r="12" spans="5:7" x14ac:dyDescent="0.25">
      <c r="E12" s="119"/>
      <c r="F12" s="103" t="s">
        <v>10</v>
      </c>
      <c r="G12" s="98">
        <v>42</v>
      </c>
    </row>
    <row r="13" spans="5:7" x14ac:dyDescent="0.25">
      <c r="E13" s="65" t="s">
        <v>31</v>
      </c>
      <c r="F13" s="64" t="s">
        <v>21</v>
      </c>
      <c r="G13" s="99">
        <f>8720+48</f>
        <v>8768</v>
      </c>
    </row>
    <row r="14" spans="5:7" x14ac:dyDescent="0.25">
      <c r="E14" s="65" t="s">
        <v>1</v>
      </c>
      <c r="F14" s="64" t="s">
        <v>21</v>
      </c>
      <c r="G14" s="98">
        <v>19</v>
      </c>
    </row>
    <row r="15" spans="5:7" x14ac:dyDescent="0.25">
      <c r="E15" s="112" t="s">
        <v>6</v>
      </c>
      <c r="F15" s="64" t="s">
        <v>9</v>
      </c>
      <c r="G15" s="98">
        <v>459</v>
      </c>
    </row>
    <row r="16" spans="5:7" x14ac:dyDescent="0.25">
      <c r="E16" s="112"/>
      <c r="F16" s="64" t="s">
        <v>10</v>
      </c>
      <c r="G16" s="98">
        <v>1066.5999999999999</v>
      </c>
    </row>
    <row r="17" spans="5:7" x14ac:dyDescent="0.25">
      <c r="E17" s="112" t="s">
        <v>26</v>
      </c>
      <c r="F17" s="64" t="s">
        <v>9</v>
      </c>
      <c r="G17" s="98">
        <v>141.47</v>
      </c>
    </row>
    <row r="18" spans="5:7" x14ac:dyDescent="0.25">
      <c r="E18" s="112"/>
      <c r="F18" s="64" t="s">
        <v>10</v>
      </c>
      <c r="G18" s="98">
        <v>47.12</v>
      </c>
    </row>
    <row r="19" spans="5:7" x14ac:dyDescent="0.25">
      <c r="E19" s="65" t="s">
        <v>30</v>
      </c>
      <c r="F19" s="64" t="s">
        <v>21</v>
      </c>
      <c r="G19" s="98">
        <v>5800</v>
      </c>
    </row>
    <row r="20" spans="5:7" x14ac:dyDescent="0.25">
      <c r="E20" s="112" t="s">
        <v>28</v>
      </c>
      <c r="F20" s="64" t="s">
        <v>16</v>
      </c>
      <c r="G20" s="98">
        <v>0</v>
      </c>
    </row>
    <row r="21" spans="5:7" x14ac:dyDescent="0.25">
      <c r="E21" s="112"/>
      <c r="F21" s="64" t="s">
        <v>17</v>
      </c>
      <c r="G21" s="98">
        <v>0</v>
      </c>
    </row>
    <row r="22" spans="5:7" x14ac:dyDescent="0.25">
      <c r="E22" s="65" t="s">
        <v>2</v>
      </c>
      <c r="F22" s="64" t="s">
        <v>21</v>
      </c>
      <c r="G22" s="100">
        <v>24.443000000000001</v>
      </c>
    </row>
    <row r="23" spans="5:7" x14ac:dyDescent="0.25">
      <c r="E23" s="112" t="s">
        <v>27</v>
      </c>
      <c r="F23" s="64" t="s">
        <v>16</v>
      </c>
      <c r="G23" s="100">
        <v>9.1969999999999992</v>
      </c>
    </row>
    <row r="24" spans="5:7" x14ac:dyDescent="0.25">
      <c r="E24" s="112"/>
      <c r="F24" s="64" t="s">
        <v>17</v>
      </c>
      <c r="G24" s="101">
        <v>6.56</v>
      </c>
    </row>
    <row r="25" spans="5:7" x14ac:dyDescent="0.25">
      <c r="E25" s="112" t="s">
        <v>51</v>
      </c>
      <c r="F25" s="64" t="s">
        <v>55</v>
      </c>
      <c r="G25" s="71">
        <v>334</v>
      </c>
    </row>
    <row r="26" spans="5:7" x14ac:dyDescent="0.25">
      <c r="E26" s="112"/>
      <c r="F26" s="64" t="s">
        <v>56</v>
      </c>
      <c r="G26" s="71">
        <v>209</v>
      </c>
    </row>
    <row r="27" spans="5:7" x14ac:dyDescent="0.25">
      <c r="E27" s="112"/>
      <c r="F27" s="64" t="s">
        <v>60</v>
      </c>
      <c r="G27" s="71">
        <v>872</v>
      </c>
    </row>
    <row r="28" spans="5:7" x14ac:dyDescent="0.25">
      <c r="E28" s="65" t="s">
        <v>3</v>
      </c>
      <c r="F28" s="64" t="s">
        <v>21</v>
      </c>
      <c r="G28" s="75">
        <v>347</v>
      </c>
    </row>
    <row r="29" spans="5:7" x14ac:dyDescent="0.25">
      <c r="E29" s="118" t="s">
        <v>35</v>
      </c>
      <c r="F29" s="76" t="s">
        <v>9</v>
      </c>
      <c r="G29" s="76">
        <v>89.968999999999994</v>
      </c>
    </row>
    <row r="30" spans="5:7" x14ac:dyDescent="0.25">
      <c r="E30" s="119"/>
      <c r="F30" s="76" t="s">
        <v>10</v>
      </c>
      <c r="G30" s="76">
        <v>231.95099999999999</v>
      </c>
    </row>
  </sheetData>
  <mergeCells count="11">
    <mergeCell ref="E23:E24"/>
    <mergeCell ref="E25:E27"/>
    <mergeCell ref="E29:E30"/>
    <mergeCell ref="E15:E16"/>
    <mergeCell ref="E17:E18"/>
    <mergeCell ref="E20:E21"/>
    <mergeCell ref="E6:E8"/>
    <mergeCell ref="E9:E10"/>
    <mergeCell ref="F9:F10"/>
    <mergeCell ref="G9:G10"/>
    <mergeCell ref="E11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Formularz cenowy</vt:lpstr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Katarzyna Gracz</cp:lastModifiedBy>
  <cp:lastPrinted>2020-10-22T05:51:35Z</cp:lastPrinted>
  <dcterms:created xsi:type="dcterms:W3CDTF">2014-09-04T07:41:11Z</dcterms:created>
  <dcterms:modified xsi:type="dcterms:W3CDTF">2022-05-29T13:55:58Z</dcterms:modified>
</cp:coreProperties>
</file>