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46. przeglądy i naprawy - Wiertarki chirurgiczne\"/>
    </mc:Choice>
  </mc:AlternateContent>
  <xr:revisionPtr revIDLastSave="0" documentId="13_ncr:1_{A41C47D6-7027-44F6-9C24-67E997E298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1" sheetId="1" r:id="rId1"/>
    <sheet name="Część 2" sheetId="2" r:id="rId2"/>
  </sheets>
  <calcPr calcId="181029"/>
</workbook>
</file>

<file path=xl/calcChain.xml><?xml version="1.0" encoding="utf-8"?>
<calcChain xmlns="http://schemas.openxmlformats.org/spreadsheetml/2006/main">
  <c r="H15" i="2" l="1"/>
  <c r="G15" i="2"/>
  <c r="E15" i="2"/>
  <c r="D15" i="2"/>
  <c r="C15" i="2"/>
  <c r="B15" i="2"/>
  <c r="H14" i="2"/>
  <c r="G14" i="2"/>
  <c r="E14" i="2"/>
  <c r="D14" i="2"/>
  <c r="C14" i="2"/>
  <c r="B14" i="2"/>
  <c r="H13" i="2"/>
  <c r="G13" i="2"/>
  <c r="E13" i="2"/>
  <c r="D13" i="2"/>
  <c r="C13" i="2"/>
  <c r="B13" i="2"/>
  <c r="H12" i="2"/>
  <c r="G12" i="2"/>
  <c r="E12" i="2"/>
  <c r="D12" i="2"/>
  <c r="C12" i="2"/>
  <c r="B12" i="2"/>
  <c r="H11" i="2"/>
  <c r="G11" i="2"/>
  <c r="E11" i="2"/>
  <c r="D11" i="2"/>
  <c r="C11" i="2"/>
  <c r="B11" i="2"/>
  <c r="H10" i="2"/>
  <c r="G10" i="2"/>
  <c r="E10" i="2"/>
  <c r="D10" i="2"/>
  <c r="C10" i="2"/>
  <c r="B10" i="2"/>
  <c r="H9" i="2"/>
  <c r="G9" i="2"/>
  <c r="E9" i="2"/>
  <c r="D9" i="2"/>
  <c r="C9" i="2"/>
  <c r="B9" i="2"/>
  <c r="H8" i="2"/>
  <c r="G8" i="2"/>
  <c r="E8" i="2"/>
  <c r="D8" i="2"/>
  <c r="C8" i="2"/>
  <c r="B8" i="2"/>
  <c r="H8" i="1"/>
  <c r="G8" i="1"/>
  <c r="E8" i="1"/>
  <c r="D8" i="1"/>
  <c r="B8" i="1"/>
</calcChain>
</file>

<file path=xl/sharedStrings.xml><?xml version="1.0" encoding="utf-8"?>
<sst xmlns="http://schemas.openxmlformats.org/spreadsheetml/2006/main" count="31" uniqueCount="18">
  <si>
    <t>Lp.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</si>
  <si>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</si>
  <si>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</si>
  <si>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</si>
  <si>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</si>
  <si>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</si>
  <si>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</si>
  <si>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</si>
  <si>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Cena jednostkowa netto za przegląd</t>
  </si>
  <si>
    <t>Napęd akumulatorowy do nasadek wiertarskich z nasadkA Jacobsa</t>
  </si>
  <si>
    <t>Załącznik nr 2 do SWZ / załącznik nr 2 do umowy</t>
  </si>
  <si>
    <t>Zadanie nr 1</t>
  </si>
  <si>
    <t>Zadanie nr 2</t>
  </si>
  <si>
    <t xml:space="preserve">Lista urządzeń - Wiertarki chirurgiczne 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</si>
  <si>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</si>
  <si>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</si>
  <si>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</si>
  <si>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Wiertarki chirurgiczne - SYNTHES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</si>
</sst>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u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27" sqref="C27"/>
    </sheetView>
  </sheetViews>
  <sheetFormatPr defaultRowHeight="14.25"/>
  <cols>
    <col min="1" max="1" width="3.625" bestFit="1" customWidth="1"/>
    <col min="2" max="2" width="9.5" bestFit="1" customWidth="1"/>
    <col min="3" max="3" width="58.25" customWidth="1"/>
    <col min="4" max="4" width="6.125" customWidth="1"/>
    <col min="5" max="5" width="7.75" bestFit="1" customWidth="1"/>
    <col min="6" max="6" width="9.125" bestFit="1" customWidth="1"/>
    <col min="7" max="7" width="19.5" customWidth="1"/>
    <col min="8" max="8" width="26.875" customWidth="1"/>
    <col min="9" max="9" width="17.25" bestFit="1" customWidth="1"/>
  </cols>
  <sheetData>
    <row r="1" spans="1:9">
      <c r="H1" s="2" t="s">
        <v>10</v>
      </c>
    </row>
    <row r="4" spans="1:9" ht="15">
      <c r="F4" s="3" t="s">
        <v>11</v>
      </c>
    </row>
    <row r="5" spans="1:9" ht="15">
      <c r="D5" s="1" t="s">
        <v>13</v>
      </c>
    </row>
    <row r="7" spans="1:9" s="8" customFormat="1" ht="45">
      <c r="A7" s="6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7" t="s">
        <v>8</v>
      </c>
    </row>
    <row r="8" spans="1:9">
      <c r="A8" s="5">
        <v>1</v>
      </c>
      <c r="B8" s="4" t="str">
        <f t="shared" ref="B8" si="0">"12 mies."</f>
        <v>12 mies.</v>
      </c>
      <c r="C8" s="4" t="s">
        <v>9</v>
      </c>
      <c r="D8" s="4" t="str">
        <f>"TRS"</f>
        <v>TRS</v>
      </c>
      <c r="E8" s="4" t="str">
        <f>"18996"</f>
        <v>18996</v>
      </c>
      <c r="F8" s="4">
        <v>2018</v>
      </c>
      <c r="G8" s="4" t="str">
        <f>"Johnson &amp; Johnson"</f>
        <v>Johnson &amp; Johnson</v>
      </c>
      <c r="H8" s="4" t="str">
        <f>"Szpitalny Oddział Ratunkowy"</f>
        <v>Szpitalny Oddział Ratunkowy</v>
      </c>
      <c r="I8" s="4"/>
    </row>
    <row r="13" spans="1:9">
      <c r="B13" s="9" t="s">
        <v>14</v>
      </c>
    </row>
    <row r="17" spans="3:7" ht="30">
      <c r="C17" s="10" t="s">
        <v>15</v>
      </c>
      <c r="G17" s="1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workbookViewId="0">
      <selection activeCell="D25" sqref="D25"/>
    </sheetView>
  </sheetViews>
  <sheetFormatPr defaultRowHeight="14.25"/>
  <cols>
    <col min="1" max="1" width="3.625" bestFit="1" customWidth="1"/>
    <col min="2" max="2" width="9.5" bestFit="1" customWidth="1"/>
    <col min="3" max="3" width="41.25" customWidth="1"/>
    <col min="4" max="4" width="27.875" customWidth="1"/>
    <col min="5" max="5" width="7.75" bestFit="1" customWidth="1"/>
    <col min="6" max="6" width="9.125" bestFit="1" customWidth="1"/>
    <col min="7" max="7" width="12.75" customWidth="1"/>
    <col min="8" max="8" width="16.625" customWidth="1"/>
    <col min="9" max="9" width="17.25" bestFit="1" customWidth="1"/>
  </cols>
  <sheetData>
    <row r="1" spans="1:9">
      <c r="H1" s="2" t="s">
        <v>10</v>
      </c>
    </row>
    <row r="4" spans="1:9" ht="15">
      <c r="D4" s="3" t="s">
        <v>12</v>
      </c>
    </row>
    <row r="5" spans="1:9" ht="15">
      <c r="D5" s="1" t="s">
        <v>17</v>
      </c>
    </row>
    <row r="7" spans="1:9" s="8" customFormat="1" ht="45">
      <c r="A7" s="6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7</v>
      </c>
      <c r="I7" s="7" t="s">
        <v>8</v>
      </c>
    </row>
    <row r="8" spans="1:9">
      <c r="A8" s="5">
        <v>1</v>
      </c>
      <c r="B8" s="4" t="str">
        <f t="shared" ref="B8:B15" si="0">"12 mies."</f>
        <v>12 mies.</v>
      </c>
      <c r="C8" s="4" t="str">
        <f t="shared" ref="C8:C13" si="1">"Wiertarka ortopedyczna"</f>
        <v>Wiertarka ortopedyczna</v>
      </c>
      <c r="D8" s="4" t="str">
        <f t="shared" ref="D8:D13" si="2">"TRS(Trauma Recon System)"</f>
        <v>TRS(Trauma Recon System)</v>
      </c>
      <c r="E8" s="4" t="str">
        <f>"7412"</f>
        <v>7412</v>
      </c>
      <c r="F8" s="4">
        <v>2013</v>
      </c>
      <c r="G8" s="4" t="str">
        <f t="shared" ref="G8:G15" si="3">"SYNTHES"</f>
        <v>SYNTHES</v>
      </c>
      <c r="H8" s="4" t="str">
        <f t="shared" ref="H8:H15" si="4">"Blok Operacyjny"</f>
        <v>Blok Operacyjny</v>
      </c>
      <c r="I8" s="4"/>
    </row>
    <row r="9" spans="1:9">
      <c r="A9" s="5">
        <v>2</v>
      </c>
      <c r="B9" s="4" t="str">
        <f t="shared" si="0"/>
        <v>12 mies.</v>
      </c>
      <c r="C9" s="4" t="str">
        <f t="shared" si="1"/>
        <v>Wiertarka ortopedyczna</v>
      </c>
      <c r="D9" s="4" t="str">
        <f t="shared" si="2"/>
        <v>TRS(Trauma Recon System)</v>
      </c>
      <c r="E9" s="4" t="str">
        <f>"22944"</f>
        <v>22944</v>
      </c>
      <c r="F9" s="4">
        <v>2012</v>
      </c>
      <c r="G9" s="4" t="str">
        <f t="shared" si="3"/>
        <v>SYNTHES</v>
      </c>
      <c r="H9" s="4" t="str">
        <f t="shared" si="4"/>
        <v>Blok Operacyjny</v>
      </c>
      <c r="I9" s="4"/>
    </row>
    <row r="10" spans="1:9">
      <c r="A10" s="5">
        <v>3</v>
      </c>
      <c r="B10" s="4" t="str">
        <f t="shared" si="0"/>
        <v>12 mies.</v>
      </c>
      <c r="C10" s="4" t="str">
        <f t="shared" si="1"/>
        <v>Wiertarka ortopedyczna</v>
      </c>
      <c r="D10" s="4" t="str">
        <f t="shared" si="2"/>
        <v>TRS(Trauma Recon System)</v>
      </c>
      <c r="E10" s="4" t="str">
        <f>"18015"</f>
        <v>18015</v>
      </c>
      <c r="F10" s="4">
        <v>2012</v>
      </c>
      <c r="G10" s="4" t="str">
        <f t="shared" si="3"/>
        <v>SYNTHES</v>
      </c>
      <c r="H10" s="4" t="str">
        <f t="shared" si="4"/>
        <v>Blok Operacyjny</v>
      </c>
      <c r="I10" s="4"/>
    </row>
    <row r="11" spans="1:9">
      <c r="A11" s="5">
        <v>4</v>
      </c>
      <c r="B11" s="4" t="str">
        <f t="shared" si="0"/>
        <v>12 mies.</v>
      </c>
      <c r="C11" s="4" t="str">
        <f t="shared" si="1"/>
        <v>Wiertarka ortopedyczna</v>
      </c>
      <c r="D11" s="4" t="str">
        <f t="shared" si="2"/>
        <v>TRS(Trauma Recon System)</v>
      </c>
      <c r="E11" s="4" t="str">
        <f>"20214"</f>
        <v>20214</v>
      </c>
      <c r="F11" s="4">
        <v>2012</v>
      </c>
      <c r="G11" s="4" t="str">
        <f t="shared" si="3"/>
        <v>SYNTHES</v>
      </c>
      <c r="H11" s="4" t="str">
        <f t="shared" si="4"/>
        <v>Blok Operacyjny</v>
      </c>
      <c r="I11" s="4"/>
    </row>
    <row r="12" spans="1:9">
      <c r="A12" s="5">
        <v>5</v>
      </c>
      <c r="B12" s="4" t="str">
        <f t="shared" si="0"/>
        <v>12 mies.</v>
      </c>
      <c r="C12" s="4" t="str">
        <f t="shared" si="1"/>
        <v>Wiertarka ortopedyczna</v>
      </c>
      <c r="D12" s="4" t="str">
        <f t="shared" si="2"/>
        <v>TRS(Trauma Recon System)</v>
      </c>
      <c r="E12" s="4" t="str">
        <f>"6144"</f>
        <v>6144</v>
      </c>
      <c r="F12" s="4">
        <v>2012</v>
      </c>
      <c r="G12" s="4" t="str">
        <f t="shared" si="3"/>
        <v>SYNTHES</v>
      </c>
      <c r="H12" s="4" t="str">
        <f t="shared" si="4"/>
        <v>Blok Operacyjny</v>
      </c>
      <c r="I12" s="4"/>
    </row>
    <row r="13" spans="1:9">
      <c r="A13" s="5">
        <v>6</v>
      </c>
      <c r="B13" s="4" t="str">
        <f t="shared" si="0"/>
        <v>12 mies.</v>
      </c>
      <c r="C13" s="4" t="str">
        <f t="shared" si="1"/>
        <v>Wiertarka ortopedyczna</v>
      </c>
      <c r="D13" s="4" t="str">
        <f t="shared" si="2"/>
        <v>TRS(Trauma Recon System)</v>
      </c>
      <c r="E13" s="4" t="str">
        <f>"7298"</f>
        <v>7298</v>
      </c>
      <c r="F13" s="4">
        <v>2013</v>
      </c>
      <c r="G13" s="4" t="str">
        <f t="shared" si="3"/>
        <v>SYNTHES</v>
      </c>
      <c r="H13" s="4" t="str">
        <f t="shared" si="4"/>
        <v>Blok Operacyjny</v>
      </c>
      <c r="I13" s="4"/>
    </row>
    <row r="14" spans="1:9">
      <c r="A14" s="5">
        <v>7</v>
      </c>
      <c r="B14" s="4" t="str">
        <f t="shared" si="0"/>
        <v>12 mies.</v>
      </c>
      <c r="C14" s="4" t="str">
        <f>"Wiertarka szybkoobrotowa (Electric Pen Drive )"</f>
        <v>Wiertarka szybkoobrotowa (Electric Pen Drive )</v>
      </c>
      <c r="D14" s="4" t="str">
        <f>"EPD"</f>
        <v>EPD</v>
      </c>
      <c r="E14" s="4" t="str">
        <f>"102144"</f>
        <v>102144</v>
      </c>
      <c r="F14" s="4">
        <v>2012</v>
      </c>
      <c r="G14" s="4" t="str">
        <f t="shared" si="3"/>
        <v>SYNTHES</v>
      </c>
      <c r="H14" s="4" t="str">
        <f t="shared" si="4"/>
        <v>Blok Operacyjny</v>
      </c>
      <c r="I14" s="4"/>
    </row>
    <row r="15" spans="1:9">
      <c r="A15" s="5">
        <v>8</v>
      </c>
      <c r="B15" s="4" t="str">
        <f t="shared" si="0"/>
        <v>12 mies.</v>
      </c>
      <c r="C15" s="4" t="str">
        <f>"Wiertarka szybkoobrotowa (Electric Pen Drive )"</f>
        <v>Wiertarka szybkoobrotowa (Electric Pen Drive )</v>
      </c>
      <c r="D15" s="4" t="str">
        <f>"EPD"</f>
        <v>EPD</v>
      </c>
      <c r="E15" s="4" t="str">
        <f>"5068"</f>
        <v>5068</v>
      </c>
      <c r="F15" s="4">
        <v>2013</v>
      </c>
      <c r="G15" s="4" t="str">
        <f t="shared" si="3"/>
        <v>SYNTHES</v>
      </c>
      <c r="H15" s="4" t="str">
        <f t="shared" si="4"/>
        <v>Blok Operacyjny</v>
      </c>
      <c r="I15" s="4"/>
    </row>
    <row r="19" spans="2:7">
      <c r="B19" s="9" t="s">
        <v>14</v>
      </c>
    </row>
    <row r="23" spans="2:7" ht="30">
      <c r="C23" s="10" t="s">
        <v>15</v>
      </c>
      <c r="G23" s="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1</vt:lpstr>
      <vt:lpstr>Część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dcterms:created xsi:type="dcterms:W3CDTF">2021-04-15T08:02:23Z</dcterms:created>
  <dcterms:modified xsi:type="dcterms:W3CDTF">2021-07-14T09:04:43Z</dcterms:modified>
</cp:coreProperties>
</file>