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agnieszka.bochna\Documents\Zamówienia publiczne\Przetarg nieograniczony\2019\Usługi Leśne\"/>
    </mc:Choice>
  </mc:AlternateContent>
  <xr:revisionPtr revIDLastSave="0" documentId="13_ncr:1_{681B99A3-51EC-4F03-8DF8-C22E6104362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75" i="1" l="1"/>
  <c r="F74" i="1"/>
  <c r="F73" i="1"/>
  <c r="F93" i="1"/>
  <c r="F92" i="1"/>
  <c r="F72" i="1"/>
  <c r="F71" i="1"/>
  <c r="E70" i="1"/>
  <c r="F70" i="1" s="1"/>
  <c r="E69" i="1"/>
  <c r="F69" i="1" s="1"/>
  <c r="F68" i="1"/>
  <c r="E67" i="1"/>
  <c r="F67" i="1" s="1"/>
  <c r="E66" i="1"/>
  <c r="F66" i="1" s="1"/>
  <c r="E65" i="1"/>
  <c r="F65" i="1" s="1"/>
  <c r="F49" i="1"/>
  <c r="F48" i="1"/>
  <c r="F47" i="1"/>
  <c r="F46" i="1"/>
  <c r="F45" i="1"/>
  <c r="E44" i="1"/>
  <c r="F44" i="1" s="1"/>
  <c r="E43" i="1"/>
  <c r="F43" i="1" s="1"/>
  <c r="E42" i="1"/>
  <c r="F42" i="1" s="1"/>
  <c r="E41" i="1"/>
  <c r="F41" i="1" s="1"/>
  <c r="E40" i="1"/>
  <c r="F40" i="1" s="1"/>
  <c r="E39" i="1"/>
  <c r="F39" i="1" s="1"/>
  <c r="F22" i="1"/>
  <c r="F21" i="1"/>
  <c r="F20" i="1"/>
  <c r="F19" i="1"/>
  <c r="F18" i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</calcChain>
</file>

<file path=xl/sharedStrings.xml><?xml version="1.0" encoding="utf-8"?>
<sst xmlns="http://schemas.openxmlformats.org/spreadsheetml/2006/main" count="206" uniqueCount="43">
  <si>
    <t>Kosztorys ofertowy</t>
  </si>
  <si>
    <t>Załącznik nr 2 do SIWZ</t>
  </si>
  <si>
    <t>…………………………………………..</t>
  </si>
  <si>
    <t>(Nazwa i adres Wykonawcy)</t>
  </si>
  <si>
    <t>Skarb Państwa -</t>
  </si>
  <si>
    <t>Państwowe Gospodarstwo Leśne Lasy Państwowe</t>
  </si>
  <si>
    <t>Nadleśnictwo Międzyzdroje</t>
  </si>
  <si>
    <t>Pakiet: 01.L.01.02.05 (Leśnictwo Stawno, Troszyn, Dargobądz)</t>
  </si>
  <si>
    <t>Lp.</t>
  </si>
  <si>
    <t>Rodzaj prac</t>
  </si>
  <si>
    <t>J.M.</t>
  </si>
  <si>
    <t>Ilość na 2020 r.</t>
  </si>
  <si>
    <t>Ilość na 2021 r.</t>
  </si>
  <si>
    <t>Razem 2020 - 2021</t>
  </si>
  <si>
    <t>Cena jedn. netto w PLN</t>
  </si>
  <si>
    <t>Wartość 
całkowita netto w PLN</t>
  </si>
  <si>
    <t>Stawka VAT</t>
  </si>
  <si>
    <t>Wartość VAT w PLN</t>
  </si>
  <si>
    <t>Wartość całkowita brutto w PLN</t>
  </si>
  <si>
    <t>Prace ręczne z zagospodarowania lasu</t>
  </si>
  <si>
    <t>NH</t>
  </si>
  <si>
    <t>8 %</t>
  </si>
  <si>
    <t>H</t>
  </si>
  <si>
    <t>Prace ręczne z zakresu grodzeń leśnych</t>
  </si>
  <si>
    <t>23 %</t>
  </si>
  <si>
    <t>Prace mechaniczne z zakresu grodzeń leśnych</t>
  </si>
  <si>
    <t>Prace mechaniczne z zagospodarowania lasu</t>
  </si>
  <si>
    <t>Rozdrabnianie pozostałości pozrębowych</t>
  </si>
  <si>
    <t>Pozyskanie drewna (ręczne lub maszynowe)</t>
  </si>
  <si>
    <t>NH i H</t>
  </si>
  <si>
    <t>Pozostałe mechaniczne prace z pozyskania i zrywki drewna</t>
  </si>
  <si>
    <t>Zrywka drewna</t>
  </si>
  <si>
    <t>Suma</t>
  </si>
  <si>
    <t>--------------</t>
  </si>
  <si>
    <t>Opcja (20 % wartości netto)</t>
  </si>
  <si>
    <t>Cena łączna</t>
  </si>
  <si>
    <t>Pakiet: 02.L.03.06.08  (Leśnictwo Kołczewo, Lubiewo, Świnoujście)</t>
  </si>
  <si>
    <t>Dyżury w Punkcie Alarmowo Dyspozycyjnym</t>
  </si>
  <si>
    <t>MIES</t>
  </si>
  <si>
    <t>Dyżrury w dwóch Punktach Obserwacyjnych</t>
  </si>
  <si>
    <t>Pakiet: 03.L.04.07 (Leśnictwo Ładzin, Karsibór)</t>
  </si>
  <si>
    <t>Pakiet: 04.PPOŻ (dyżury ppoż)</t>
  </si>
  <si>
    <t>Dokument musi być podpisany kwalifikowanym podpisem elektronicznym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</si>
</sst>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rgb="FF333333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9"/>
      <color rgb="FF333333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333333"/>
      <name val="Arial"/>
      <family val="2"/>
      <charset val="238"/>
    </font>
    <font>
      <i/>
      <sz val="11"/>
      <color theme="1"/>
      <name val="Cambria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5F5F5"/>
        <bgColor rgb="FFFFFFFF"/>
      </patternFill>
    </fill>
    <fill>
      <patternFill patternType="solid">
        <fgColor rgb="FFFCFDFD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7" tint="0.79998168889431442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/>
    <xf numFmtId="0" fontId="3" fillId="2" borderId="0" xfId="0" applyFont="1" applyFill="1" applyAlignment="1">
      <alignment horizontal="left"/>
    </xf>
    <xf numFmtId="49" fontId="1" fillId="2" borderId="0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/>
    </xf>
    <xf numFmtId="49" fontId="3" fillId="4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" fontId="3" fillId="5" borderId="1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4" fontId="5" fillId="6" borderId="1" xfId="0" applyNumberFormat="1" applyFont="1" applyFill="1" applyBorder="1" applyAlignment="1">
      <alignment horizontal="right" vertical="center"/>
    </xf>
    <xf numFmtId="4" fontId="5" fillId="6" borderId="1" xfId="0" quotePrefix="1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/>
    </xf>
    <xf numFmtId="49" fontId="7" fillId="4" borderId="0" xfId="0" applyNumberFormat="1" applyFont="1" applyFill="1" applyBorder="1" applyAlignment="1">
      <alignment horizontal="center" vertical="center"/>
    </xf>
    <xf numFmtId="4" fontId="7" fillId="4" borderId="0" xfId="0" applyNumberFormat="1" applyFont="1" applyFill="1" applyBorder="1" applyAlignment="1">
      <alignment horizontal="right" vertical="center"/>
    </xf>
    <xf numFmtId="49" fontId="3" fillId="6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49" fontId="3" fillId="4" borderId="0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right" vertical="center"/>
    </xf>
    <xf numFmtId="4" fontId="5" fillId="4" borderId="0" xfId="0" applyNumberFormat="1" applyFont="1" applyFill="1" applyBorder="1" applyAlignment="1">
      <alignment horizontal="right" vertical="center"/>
    </xf>
    <xf numFmtId="49" fontId="5" fillId="4" borderId="0" xfId="0" applyNumberFormat="1" applyFont="1" applyFill="1" applyBorder="1" applyAlignment="1">
      <alignment horizontal="center" vertical="center"/>
    </xf>
    <xf numFmtId="49" fontId="3" fillId="5" borderId="0" xfId="0" applyNumberFormat="1" applyFont="1" applyFill="1" applyBorder="1" applyAlignment="1">
      <alignment horizontal="center" vertical="center"/>
    </xf>
    <xf numFmtId="4" fontId="5" fillId="5" borderId="0" xfId="0" applyNumberFormat="1" applyFont="1" applyFill="1" applyBorder="1" applyAlignment="1">
      <alignment horizontal="right" vertical="center"/>
    </xf>
    <xf numFmtId="4" fontId="5" fillId="5" borderId="0" xfId="0" quotePrefix="1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right" vertical="center"/>
    </xf>
    <xf numFmtId="4" fontId="5" fillId="0" borderId="0" xfId="0" quotePrefix="1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2"/>
  <sheetViews>
    <sheetView tabSelected="1" topLeftCell="A82" workbookViewId="0">
      <selection activeCell="E109" sqref="E109"/>
    </sheetView>
  </sheetViews>
  <sheetFormatPr defaultRowHeight="15" x14ac:dyDescent="0.25"/>
  <cols>
    <col min="1" max="1" width="4.5703125" customWidth="1"/>
    <col min="2" max="2" width="37.5703125" customWidth="1"/>
    <col min="3" max="3" width="8.5703125" customWidth="1"/>
    <col min="4" max="5" width="9" customWidth="1"/>
    <col min="6" max="6" width="9.28515625" customWidth="1"/>
    <col min="7" max="7" width="11.5703125" customWidth="1"/>
    <col min="8" max="8" width="12.5703125" customWidth="1"/>
    <col min="9" max="9" width="8.42578125" customWidth="1"/>
    <col min="10" max="10" width="10.5703125" customWidth="1"/>
    <col min="11" max="11" width="14.28515625" customWidth="1"/>
    <col min="12" max="12" width="4.85546875" customWidth="1"/>
  </cols>
  <sheetData>
    <row r="1" spans="1:11" ht="19.149999999999999" customHeight="1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ht="18" x14ac:dyDescent="0.25">
      <c r="A2" s="1"/>
      <c r="B2" s="5" t="s">
        <v>2</v>
      </c>
      <c r="C2" s="3"/>
      <c r="D2" s="2"/>
      <c r="E2" s="2"/>
      <c r="F2" s="2"/>
      <c r="G2" s="2"/>
      <c r="H2" s="2"/>
      <c r="I2" s="2"/>
      <c r="J2" s="2" t="s">
        <v>1</v>
      </c>
      <c r="K2" s="4"/>
    </row>
    <row r="3" spans="1:11" x14ac:dyDescent="0.25">
      <c r="A3" s="2"/>
      <c r="B3" s="5" t="s">
        <v>3</v>
      </c>
      <c r="C3" s="2"/>
      <c r="D3" s="2"/>
      <c r="E3" s="2"/>
      <c r="F3" s="2"/>
      <c r="G3" s="2"/>
      <c r="H3" s="2"/>
      <c r="I3" s="2"/>
      <c r="J3" s="2"/>
      <c r="K3" s="2"/>
    </row>
    <row r="4" spans="1:11" x14ac:dyDescent="0.25">
      <c r="A4" s="2"/>
      <c r="B4" s="5"/>
      <c r="C4" s="2"/>
      <c r="D4" s="2"/>
      <c r="E4" s="2"/>
      <c r="F4" s="2"/>
      <c r="G4" s="2"/>
      <c r="H4" s="2"/>
      <c r="I4" s="2"/>
      <c r="J4" s="2"/>
      <c r="K4" s="2"/>
    </row>
    <row r="5" spans="1:11" x14ac:dyDescent="0.25">
      <c r="B5" s="6" t="s">
        <v>4</v>
      </c>
    </row>
    <row r="6" spans="1:11" x14ac:dyDescent="0.25">
      <c r="B6" s="6" t="s">
        <v>5</v>
      </c>
    </row>
    <row r="7" spans="1:11" x14ac:dyDescent="0.25">
      <c r="B7" s="6" t="s">
        <v>6</v>
      </c>
    </row>
    <row r="8" spans="1:11" x14ac:dyDescent="0.25">
      <c r="B8" s="6"/>
    </row>
    <row r="9" spans="1:11" s="7" customFormat="1" ht="24" customHeight="1" x14ac:dyDescent="0.2">
      <c r="A9" s="8" t="s">
        <v>7</v>
      </c>
      <c r="B9" s="8"/>
    </row>
    <row r="10" spans="1:11" s="7" customFormat="1" ht="9" customHeight="1" x14ac:dyDescent="0.2"/>
    <row r="11" spans="1:11" s="7" customFormat="1" ht="40.15" customHeight="1" x14ac:dyDescent="0.2">
      <c r="A11" s="9" t="s">
        <v>8</v>
      </c>
      <c r="B11" s="9" t="s">
        <v>9</v>
      </c>
      <c r="C11" s="9" t="s">
        <v>10</v>
      </c>
      <c r="D11" s="9" t="s">
        <v>11</v>
      </c>
      <c r="E11" s="9" t="s">
        <v>12</v>
      </c>
      <c r="F11" s="9" t="s">
        <v>13</v>
      </c>
      <c r="G11" s="9" t="s">
        <v>14</v>
      </c>
      <c r="H11" s="9" t="s">
        <v>15</v>
      </c>
      <c r="I11" s="10" t="s">
        <v>16</v>
      </c>
      <c r="J11" s="10" t="s">
        <v>17</v>
      </c>
      <c r="K11" s="10" t="s">
        <v>18</v>
      </c>
    </row>
    <row r="12" spans="1:11" s="7" customFormat="1" ht="19.149999999999999" customHeight="1" x14ac:dyDescent="0.2">
      <c r="A12" s="11">
        <v>1</v>
      </c>
      <c r="B12" s="12" t="s">
        <v>19</v>
      </c>
      <c r="C12" s="13" t="s">
        <v>20</v>
      </c>
      <c r="D12" s="14">
        <v>9966.2099999999991</v>
      </c>
      <c r="E12" s="14">
        <f>9966.21+1252.43</f>
        <v>11218.64</v>
      </c>
      <c r="F12" s="14">
        <f>D12+E12</f>
        <v>21184.85</v>
      </c>
      <c r="G12" s="14"/>
      <c r="H12" s="14"/>
      <c r="I12" s="13" t="s">
        <v>21</v>
      </c>
      <c r="J12" s="14"/>
      <c r="K12" s="14"/>
    </row>
    <row r="13" spans="1:11" s="7" customFormat="1" ht="19.149999999999999" customHeight="1" x14ac:dyDescent="0.2">
      <c r="A13" s="11">
        <v>2</v>
      </c>
      <c r="B13" s="12" t="s">
        <v>19</v>
      </c>
      <c r="C13" s="13" t="s">
        <v>22</v>
      </c>
      <c r="D13" s="14">
        <v>1213</v>
      </c>
      <c r="E13" s="14">
        <f>1213+10</f>
        <v>1223</v>
      </c>
      <c r="F13" s="14">
        <f t="shared" ref="F13:F22" si="0">D13+E13</f>
        <v>2436</v>
      </c>
      <c r="G13" s="14"/>
      <c r="H13" s="14"/>
      <c r="I13" s="13" t="s">
        <v>21</v>
      </c>
      <c r="J13" s="14"/>
      <c r="K13" s="14"/>
    </row>
    <row r="14" spans="1:11" s="7" customFormat="1" ht="19.149999999999999" customHeight="1" x14ac:dyDescent="0.2">
      <c r="A14" s="11">
        <v>3</v>
      </c>
      <c r="B14" s="12" t="s">
        <v>23</v>
      </c>
      <c r="C14" s="13" t="s">
        <v>20</v>
      </c>
      <c r="D14" s="14">
        <v>3320.02</v>
      </c>
      <c r="E14" s="14">
        <f>3320.02+996</f>
        <v>4316.0200000000004</v>
      </c>
      <c r="F14" s="14">
        <f t="shared" si="0"/>
        <v>7636.0400000000009</v>
      </c>
      <c r="G14" s="14"/>
      <c r="H14" s="14"/>
      <c r="I14" s="13" t="s">
        <v>24</v>
      </c>
      <c r="J14" s="14"/>
      <c r="K14" s="14"/>
    </row>
    <row r="15" spans="1:11" s="7" customFormat="1" ht="19.149999999999999" customHeight="1" x14ac:dyDescent="0.2">
      <c r="A15" s="11">
        <v>4</v>
      </c>
      <c r="B15" s="12" t="s">
        <v>23</v>
      </c>
      <c r="C15" s="15" t="s">
        <v>22</v>
      </c>
      <c r="D15" s="16">
        <v>1678.05</v>
      </c>
      <c r="E15" s="16">
        <f>1678.05+503</f>
        <v>2181.0500000000002</v>
      </c>
      <c r="F15" s="14">
        <f t="shared" si="0"/>
        <v>3859.1000000000004</v>
      </c>
      <c r="G15" s="16"/>
      <c r="H15" s="14"/>
      <c r="I15" s="15" t="s">
        <v>24</v>
      </c>
      <c r="J15" s="14"/>
      <c r="K15" s="14"/>
    </row>
    <row r="16" spans="1:11" s="7" customFormat="1" ht="19.149999999999999" customHeight="1" x14ac:dyDescent="0.2">
      <c r="A16" s="11">
        <v>5</v>
      </c>
      <c r="B16" s="12" t="s">
        <v>26</v>
      </c>
      <c r="C16" s="15" t="s">
        <v>20</v>
      </c>
      <c r="D16" s="16">
        <v>194.92</v>
      </c>
      <c r="E16" s="16">
        <f>194.92+58.5</f>
        <v>253.42</v>
      </c>
      <c r="F16" s="14">
        <f t="shared" si="0"/>
        <v>448.34</v>
      </c>
      <c r="G16" s="17"/>
      <c r="H16" s="14"/>
      <c r="I16" s="15" t="s">
        <v>21</v>
      </c>
      <c r="J16" s="14"/>
      <c r="K16" s="14"/>
    </row>
    <row r="17" spans="1:11" s="7" customFormat="1" ht="19.149999999999999" customHeight="1" x14ac:dyDescent="0.2">
      <c r="A17" s="11">
        <v>6</v>
      </c>
      <c r="B17" s="12" t="s">
        <v>26</v>
      </c>
      <c r="C17" s="15" t="s">
        <v>22</v>
      </c>
      <c r="D17" s="16">
        <v>607.5</v>
      </c>
      <c r="E17" s="16">
        <f>607.5+44.85</f>
        <v>652.35</v>
      </c>
      <c r="F17" s="14">
        <f t="shared" si="0"/>
        <v>1259.8499999999999</v>
      </c>
      <c r="G17" s="17"/>
      <c r="H17" s="14"/>
      <c r="I17" s="15" t="s">
        <v>21</v>
      </c>
      <c r="J17" s="14"/>
      <c r="K17" s="14"/>
    </row>
    <row r="18" spans="1:11" s="7" customFormat="1" ht="19.149999999999999" customHeight="1" x14ac:dyDescent="0.2">
      <c r="A18" s="11">
        <v>7</v>
      </c>
      <c r="B18" s="12" t="s">
        <v>25</v>
      </c>
      <c r="C18" s="13" t="s">
        <v>22</v>
      </c>
      <c r="D18" s="14">
        <v>156</v>
      </c>
      <c r="E18" s="14">
        <v>250</v>
      </c>
      <c r="F18" s="14">
        <f t="shared" si="0"/>
        <v>406</v>
      </c>
      <c r="G18" s="14"/>
      <c r="H18" s="14"/>
      <c r="I18" s="13" t="s">
        <v>24</v>
      </c>
      <c r="J18" s="14"/>
      <c r="K18" s="14"/>
    </row>
    <row r="19" spans="1:11" s="7" customFormat="1" ht="19.149999999999999" customHeight="1" x14ac:dyDescent="0.2">
      <c r="A19" s="11">
        <v>8</v>
      </c>
      <c r="B19" s="12" t="s">
        <v>27</v>
      </c>
      <c r="C19" s="15" t="s">
        <v>20</v>
      </c>
      <c r="D19" s="16">
        <v>374.98</v>
      </c>
      <c r="E19" s="16">
        <v>374.98</v>
      </c>
      <c r="F19" s="14">
        <f t="shared" si="0"/>
        <v>749.96</v>
      </c>
      <c r="G19" s="16"/>
      <c r="H19" s="14"/>
      <c r="I19" s="15" t="s">
        <v>21</v>
      </c>
      <c r="J19" s="14"/>
      <c r="K19" s="14"/>
    </row>
    <row r="20" spans="1:11" s="7" customFormat="1" ht="19.149999999999999" customHeight="1" x14ac:dyDescent="0.2">
      <c r="A20" s="11">
        <v>9</v>
      </c>
      <c r="B20" s="12" t="s">
        <v>28</v>
      </c>
      <c r="C20" s="15" t="s">
        <v>29</v>
      </c>
      <c r="D20" s="16">
        <v>40430.410000000003</v>
      </c>
      <c r="E20" s="16">
        <v>40430.410000000003</v>
      </c>
      <c r="F20" s="14">
        <f t="shared" si="0"/>
        <v>80860.820000000007</v>
      </c>
      <c r="G20" s="16"/>
      <c r="H20" s="14"/>
      <c r="I20" s="15" t="s">
        <v>21</v>
      </c>
      <c r="J20" s="14"/>
      <c r="K20" s="14"/>
    </row>
    <row r="21" spans="1:11" s="7" customFormat="1" ht="28.15" customHeight="1" x14ac:dyDescent="0.2">
      <c r="A21" s="11">
        <v>10</v>
      </c>
      <c r="B21" s="18" t="s">
        <v>30</v>
      </c>
      <c r="C21" s="13" t="s">
        <v>22</v>
      </c>
      <c r="D21" s="14">
        <v>174</v>
      </c>
      <c r="E21" s="14">
        <v>350</v>
      </c>
      <c r="F21" s="14">
        <f t="shared" si="0"/>
        <v>524</v>
      </c>
      <c r="G21" s="14"/>
      <c r="H21" s="14"/>
      <c r="I21" s="13" t="s">
        <v>21</v>
      </c>
      <c r="J21" s="14"/>
      <c r="K21" s="14"/>
    </row>
    <row r="22" spans="1:11" s="7" customFormat="1" ht="19.149999999999999" customHeight="1" x14ac:dyDescent="0.2">
      <c r="A22" s="11">
        <v>11</v>
      </c>
      <c r="B22" s="12" t="s">
        <v>31</v>
      </c>
      <c r="C22" s="13" t="s">
        <v>20</v>
      </c>
      <c r="D22" s="14">
        <v>3251.19</v>
      </c>
      <c r="E22" s="14">
        <v>3251.19</v>
      </c>
      <c r="F22" s="14">
        <f t="shared" si="0"/>
        <v>6502.38</v>
      </c>
      <c r="G22" s="14"/>
      <c r="H22" s="14"/>
      <c r="I22" s="13" t="s">
        <v>21</v>
      </c>
      <c r="J22" s="14"/>
      <c r="K22" s="14"/>
    </row>
    <row r="23" spans="1:11" s="7" customFormat="1" ht="19.149999999999999" customHeight="1" x14ac:dyDescent="0.2">
      <c r="A23" s="38" t="s">
        <v>32</v>
      </c>
      <c r="B23" s="38"/>
      <c r="C23" s="38"/>
      <c r="D23" s="38"/>
      <c r="E23" s="38"/>
      <c r="F23" s="38"/>
      <c r="G23" s="38"/>
      <c r="H23" s="19"/>
      <c r="I23" s="20" t="s">
        <v>33</v>
      </c>
      <c r="J23" s="19"/>
      <c r="K23" s="19"/>
    </row>
    <row r="24" spans="1:11" s="7" customFormat="1" ht="21.6" customHeight="1" x14ac:dyDescent="0.2">
      <c r="A24" s="38" t="s">
        <v>34</v>
      </c>
      <c r="B24" s="38"/>
      <c r="C24" s="38"/>
      <c r="D24" s="38"/>
      <c r="E24" s="38"/>
      <c r="F24" s="38"/>
      <c r="G24" s="38"/>
      <c r="H24" s="19"/>
      <c r="I24" s="20" t="s">
        <v>33</v>
      </c>
      <c r="J24" s="19"/>
      <c r="K24" s="19"/>
    </row>
    <row r="25" spans="1:11" s="7" customFormat="1" ht="22.5" customHeight="1" x14ac:dyDescent="0.2">
      <c r="A25" s="21"/>
      <c r="B25" s="22"/>
      <c r="C25" s="23"/>
      <c r="D25" s="24"/>
      <c r="E25" s="24"/>
      <c r="F25" s="24"/>
      <c r="G25" s="25" t="s">
        <v>35</v>
      </c>
      <c r="H25" s="19"/>
      <c r="I25" s="20" t="s">
        <v>33</v>
      </c>
      <c r="J25" s="19"/>
      <c r="K25" s="19"/>
    </row>
    <row r="26" spans="1:11" s="7" customFormat="1" ht="9" customHeight="1" x14ac:dyDescent="0.2">
      <c r="A26" s="21"/>
      <c r="B26" s="22"/>
      <c r="C26" s="23"/>
      <c r="D26" s="24"/>
      <c r="E26" s="24"/>
      <c r="F26" s="24"/>
      <c r="G26" s="35"/>
      <c r="H26" s="36"/>
      <c r="I26" s="37"/>
      <c r="J26" s="36"/>
      <c r="K26" s="36"/>
    </row>
    <row r="27" spans="1:11" ht="19.149999999999999" customHeight="1" x14ac:dyDescent="0.25">
      <c r="A27" s="39" t="s">
        <v>0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</row>
    <row r="28" spans="1:11" ht="18" x14ac:dyDescent="0.25">
      <c r="A28" s="1"/>
      <c r="B28" s="2"/>
      <c r="C28" s="3"/>
      <c r="D28" s="2"/>
      <c r="E28" s="2"/>
      <c r="F28" s="2"/>
      <c r="G28" s="2"/>
      <c r="H28" s="2"/>
      <c r="I28" s="2"/>
      <c r="J28" s="2" t="s">
        <v>1</v>
      </c>
      <c r="K28" s="4"/>
    </row>
    <row r="29" spans="1:11" x14ac:dyDescent="0.25">
      <c r="A29" s="2"/>
      <c r="B29" s="5" t="s">
        <v>2</v>
      </c>
      <c r="C29" s="2"/>
      <c r="D29" s="2"/>
      <c r="E29" s="2"/>
      <c r="F29" s="2"/>
      <c r="G29" s="2"/>
      <c r="H29" s="2"/>
      <c r="I29" s="2"/>
      <c r="J29" s="2"/>
      <c r="K29" s="2"/>
    </row>
    <row r="30" spans="1:11" x14ac:dyDescent="0.25">
      <c r="A30" s="2"/>
      <c r="B30" s="5" t="s">
        <v>3</v>
      </c>
      <c r="C30" s="2"/>
      <c r="D30" s="2"/>
      <c r="E30" s="2"/>
      <c r="F30" s="2"/>
      <c r="G30" s="2"/>
      <c r="H30" s="2"/>
      <c r="I30" s="2"/>
      <c r="J30" s="2"/>
      <c r="K30" s="2"/>
    </row>
    <row r="31" spans="1:11" x14ac:dyDescent="0.25">
      <c r="A31" s="2"/>
      <c r="B31" s="5"/>
      <c r="C31" s="2"/>
      <c r="D31" s="2"/>
      <c r="E31" s="2"/>
      <c r="F31" s="2"/>
      <c r="G31" s="2"/>
      <c r="H31" s="2"/>
      <c r="I31" s="2"/>
      <c r="J31" s="2"/>
      <c r="K31" s="2"/>
    </row>
    <row r="32" spans="1:11" x14ac:dyDescent="0.25">
      <c r="B32" s="6" t="s">
        <v>4</v>
      </c>
    </row>
    <row r="33" spans="1:11" x14ac:dyDescent="0.25">
      <c r="B33" s="6" t="s">
        <v>5</v>
      </c>
    </row>
    <row r="34" spans="1:11" x14ac:dyDescent="0.25">
      <c r="B34" s="6" t="s">
        <v>6</v>
      </c>
    </row>
    <row r="35" spans="1:11" s="7" customFormat="1" ht="9.6" customHeight="1" x14ac:dyDescent="0.2">
      <c r="A35" s="21"/>
      <c r="B35" s="22"/>
      <c r="C35" s="23"/>
      <c r="D35" s="24"/>
      <c r="E35" s="24"/>
      <c r="F35" s="24"/>
      <c r="G35" s="24"/>
      <c r="H35" s="24"/>
      <c r="I35" s="23"/>
      <c r="J35" s="24"/>
      <c r="K35" s="24"/>
    </row>
    <row r="36" spans="1:11" s="7" customFormat="1" ht="24" customHeight="1" x14ac:dyDescent="0.2">
      <c r="A36" s="8" t="s">
        <v>36</v>
      </c>
      <c r="B36" s="8"/>
    </row>
    <row r="37" spans="1:11" s="7" customFormat="1" ht="9" customHeight="1" x14ac:dyDescent="0.2"/>
    <row r="38" spans="1:11" s="7" customFormat="1" ht="44.25" customHeight="1" x14ac:dyDescent="0.2">
      <c r="A38" s="9" t="s">
        <v>8</v>
      </c>
      <c r="B38" s="9" t="s">
        <v>9</v>
      </c>
      <c r="C38" s="9" t="s">
        <v>10</v>
      </c>
      <c r="D38" s="9" t="s">
        <v>11</v>
      </c>
      <c r="E38" s="9" t="s">
        <v>12</v>
      </c>
      <c r="F38" s="9" t="s">
        <v>13</v>
      </c>
      <c r="G38" s="9" t="s">
        <v>14</v>
      </c>
      <c r="H38" s="9" t="s">
        <v>15</v>
      </c>
      <c r="I38" s="10" t="s">
        <v>16</v>
      </c>
      <c r="J38" s="10" t="s">
        <v>17</v>
      </c>
      <c r="K38" s="10" t="s">
        <v>18</v>
      </c>
    </row>
    <row r="39" spans="1:11" s="7" customFormat="1" ht="19.149999999999999" customHeight="1" x14ac:dyDescent="0.2">
      <c r="A39" s="11">
        <v>1</v>
      </c>
      <c r="B39" s="12" t="s">
        <v>19</v>
      </c>
      <c r="C39" s="13" t="s">
        <v>20</v>
      </c>
      <c r="D39" s="14">
        <v>11863.19</v>
      </c>
      <c r="E39" s="14">
        <f>11863.19+1178.81</f>
        <v>13042</v>
      </c>
      <c r="F39" s="14">
        <f>D39+E39</f>
        <v>24905.190000000002</v>
      </c>
      <c r="G39" s="14"/>
      <c r="H39" s="14"/>
      <c r="I39" s="13" t="s">
        <v>21</v>
      </c>
      <c r="J39" s="14"/>
      <c r="K39" s="14"/>
    </row>
    <row r="40" spans="1:11" s="7" customFormat="1" ht="19.149999999999999" customHeight="1" x14ac:dyDescent="0.2">
      <c r="A40" s="11">
        <v>2</v>
      </c>
      <c r="B40" s="12" t="s">
        <v>19</v>
      </c>
      <c r="C40" s="13" t="s">
        <v>22</v>
      </c>
      <c r="D40" s="14">
        <v>2949</v>
      </c>
      <c r="E40" s="14">
        <f>2949+9</f>
        <v>2958</v>
      </c>
      <c r="F40" s="14">
        <f t="shared" ref="F40:F49" si="1">D40+E40</f>
        <v>5907</v>
      </c>
      <c r="G40" s="14"/>
      <c r="H40" s="14"/>
      <c r="I40" s="13" t="s">
        <v>21</v>
      </c>
      <c r="J40" s="14"/>
      <c r="K40" s="14"/>
    </row>
    <row r="41" spans="1:11" s="7" customFormat="1" ht="19.149999999999999" customHeight="1" x14ac:dyDescent="0.2">
      <c r="A41" s="11">
        <v>3</v>
      </c>
      <c r="B41" s="12" t="s">
        <v>23</v>
      </c>
      <c r="C41" s="13" t="s">
        <v>20</v>
      </c>
      <c r="D41" s="14">
        <v>963.85</v>
      </c>
      <c r="E41" s="14">
        <f>963.85+289</f>
        <v>1252.8499999999999</v>
      </c>
      <c r="F41" s="14">
        <f t="shared" si="1"/>
        <v>2216.6999999999998</v>
      </c>
      <c r="G41" s="14"/>
      <c r="H41" s="14"/>
      <c r="I41" s="13" t="s">
        <v>24</v>
      </c>
      <c r="J41" s="14"/>
      <c r="K41" s="14"/>
    </row>
    <row r="42" spans="1:11" s="7" customFormat="1" ht="19.149999999999999" customHeight="1" x14ac:dyDescent="0.2">
      <c r="A42" s="11">
        <v>4</v>
      </c>
      <c r="B42" s="12" t="s">
        <v>23</v>
      </c>
      <c r="C42" s="15" t="s">
        <v>22</v>
      </c>
      <c r="D42" s="16">
        <v>909.33</v>
      </c>
      <c r="E42" s="16">
        <f>909.33+272.67</f>
        <v>1182</v>
      </c>
      <c r="F42" s="14">
        <f t="shared" si="1"/>
        <v>2091.33</v>
      </c>
      <c r="G42" s="16"/>
      <c r="H42" s="14"/>
      <c r="I42" s="15" t="s">
        <v>24</v>
      </c>
      <c r="J42" s="14"/>
      <c r="K42" s="14"/>
    </row>
    <row r="43" spans="1:11" s="7" customFormat="1" ht="19.149999999999999" customHeight="1" x14ac:dyDescent="0.2">
      <c r="A43" s="11">
        <v>5</v>
      </c>
      <c r="B43" s="12" t="s">
        <v>26</v>
      </c>
      <c r="C43" s="15" t="s">
        <v>20</v>
      </c>
      <c r="D43" s="16">
        <v>193.21</v>
      </c>
      <c r="E43" s="16">
        <f>193.21+58</f>
        <v>251.21</v>
      </c>
      <c r="F43" s="14">
        <f t="shared" si="1"/>
        <v>444.42</v>
      </c>
      <c r="G43" s="17"/>
      <c r="H43" s="14"/>
      <c r="I43" s="15" t="s">
        <v>21</v>
      </c>
      <c r="J43" s="14"/>
      <c r="K43" s="14"/>
    </row>
    <row r="44" spans="1:11" s="7" customFormat="1" ht="19.149999999999999" customHeight="1" x14ac:dyDescent="0.2">
      <c r="A44" s="11">
        <v>6</v>
      </c>
      <c r="B44" s="12" t="s">
        <v>26</v>
      </c>
      <c r="C44" s="15" t="s">
        <v>22</v>
      </c>
      <c r="D44" s="16">
        <v>636</v>
      </c>
      <c r="E44" s="16">
        <f>636+36</f>
        <v>672</v>
      </c>
      <c r="F44" s="14">
        <f t="shared" si="1"/>
        <v>1308</v>
      </c>
      <c r="G44" s="17"/>
      <c r="H44" s="14"/>
      <c r="I44" s="15" t="s">
        <v>21</v>
      </c>
      <c r="J44" s="14"/>
      <c r="K44" s="14"/>
    </row>
    <row r="45" spans="1:11" s="7" customFormat="1" ht="19.149999999999999" customHeight="1" x14ac:dyDescent="0.2">
      <c r="A45" s="11">
        <v>7</v>
      </c>
      <c r="B45" s="12" t="s">
        <v>25</v>
      </c>
      <c r="C45" s="13" t="s">
        <v>22</v>
      </c>
      <c r="D45" s="14">
        <v>135.28</v>
      </c>
      <c r="E45" s="14">
        <v>230</v>
      </c>
      <c r="F45" s="14">
        <f t="shared" si="1"/>
        <v>365.28</v>
      </c>
      <c r="G45" s="17"/>
      <c r="H45" s="14"/>
      <c r="I45" s="13" t="s">
        <v>24</v>
      </c>
      <c r="J45" s="14"/>
      <c r="K45" s="14"/>
    </row>
    <row r="46" spans="1:11" s="7" customFormat="1" ht="19.149999999999999" customHeight="1" x14ac:dyDescent="0.2">
      <c r="A46" s="11">
        <v>8</v>
      </c>
      <c r="B46" s="12" t="s">
        <v>27</v>
      </c>
      <c r="C46" s="15" t="s">
        <v>20</v>
      </c>
      <c r="D46" s="16">
        <v>267.45</v>
      </c>
      <c r="E46" s="16">
        <v>267.45</v>
      </c>
      <c r="F46" s="14">
        <f t="shared" si="1"/>
        <v>534.9</v>
      </c>
      <c r="G46" s="16"/>
      <c r="H46" s="14"/>
      <c r="I46" s="15" t="s">
        <v>21</v>
      </c>
      <c r="J46" s="14"/>
      <c r="K46" s="14"/>
    </row>
    <row r="47" spans="1:11" s="7" customFormat="1" ht="19.149999999999999" customHeight="1" x14ac:dyDescent="0.2">
      <c r="A47" s="11">
        <v>9</v>
      </c>
      <c r="B47" s="12" t="s">
        <v>28</v>
      </c>
      <c r="C47" s="15" t="s">
        <v>29</v>
      </c>
      <c r="D47" s="16">
        <v>31065.56</v>
      </c>
      <c r="E47" s="16">
        <v>31065.56</v>
      </c>
      <c r="F47" s="14">
        <f t="shared" si="1"/>
        <v>62131.12</v>
      </c>
      <c r="G47" s="16"/>
      <c r="H47" s="14"/>
      <c r="I47" s="15" t="s">
        <v>21</v>
      </c>
      <c r="J47" s="14"/>
      <c r="K47" s="14"/>
    </row>
    <row r="48" spans="1:11" s="7" customFormat="1" ht="22.15" customHeight="1" x14ac:dyDescent="0.2">
      <c r="A48" s="11">
        <v>10</v>
      </c>
      <c r="B48" s="18" t="s">
        <v>30</v>
      </c>
      <c r="C48" s="13" t="s">
        <v>22</v>
      </c>
      <c r="D48" s="14">
        <v>272</v>
      </c>
      <c r="E48" s="14">
        <v>500</v>
      </c>
      <c r="F48" s="14">
        <f t="shared" si="1"/>
        <v>772</v>
      </c>
      <c r="G48" s="14"/>
      <c r="H48" s="14"/>
      <c r="I48" s="13" t="s">
        <v>21</v>
      </c>
      <c r="J48" s="14"/>
      <c r="K48" s="14"/>
    </row>
    <row r="49" spans="1:11" s="7" customFormat="1" ht="19.149999999999999" customHeight="1" x14ac:dyDescent="0.2">
      <c r="A49" s="11">
        <v>11</v>
      </c>
      <c r="B49" s="12" t="s">
        <v>31</v>
      </c>
      <c r="C49" s="13" t="s">
        <v>20</v>
      </c>
      <c r="D49" s="14">
        <v>2407.9299999999998</v>
      </c>
      <c r="E49" s="14">
        <v>2407.9299999999998</v>
      </c>
      <c r="F49" s="14">
        <f t="shared" si="1"/>
        <v>4815.8599999999997</v>
      </c>
      <c r="G49" s="14"/>
      <c r="H49" s="14"/>
      <c r="I49" s="13" t="s">
        <v>21</v>
      </c>
      <c r="J49" s="14"/>
      <c r="K49" s="14"/>
    </row>
    <row r="50" spans="1:11" s="7" customFormat="1" ht="19.149999999999999" customHeight="1" x14ac:dyDescent="0.2">
      <c r="A50" s="38" t="s">
        <v>32</v>
      </c>
      <c r="B50" s="38"/>
      <c r="C50" s="38"/>
      <c r="D50" s="38"/>
      <c r="E50" s="38"/>
      <c r="F50" s="38"/>
      <c r="G50" s="38"/>
      <c r="H50" s="19"/>
      <c r="I50" s="20" t="s">
        <v>33</v>
      </c>
      <c r="J50" s="19"/>
      <c r="K50" s="19"/>
    </row>
    <row r="51" spans="1:11" s="7" customFormat="1" ht="19.149999999999999" customHeight="1" x14ac:dyDescent="0.2">
      <c r="A51" s="38" t="s">
        <v>34</v>
      </c>
      <c r="B51" s="38"/>
      <c r="C51" s="38"/>
      <c r="D51" s="38"/>
      <c r="E51" s="38"/>
      <c r="F51" s="38"/>
      <c r="G51" s="38"/>
      <c r="H51" s="19"/>
      <c r="I51" s="20" t="s">
        <v>33</v>
      </c>
      <c r="J51" s="19"/>
      <c r="K51" s="19"/>
    </row>
    <row r="52" spans="1:11" s="7" customFormat="1" ht="19.149999999999999" customHeight="1" x14ac:dyDescent="0.2">
      <c r="A52" s="21"/>
      <c r="B52" s="22"/>
      <c r="C52" s="23"/>
      <c r="D52" s="24"/>
      <c r="E52" s="24"/>
      <c r="F52" s="24"/>
      <c r="G52" s="25" t="s">
        <v>35</v>
      </c>
      <c r="H52" s="19"/>
      <c r="I52" s="20" t="s">
        <v>33</v>
      </c>
      <c r="J52" s="19"/>
      <c r="K52" s="19"/>
    </row>
    <row r="53" spans="1:11" s="7" customFormat="1" ht="19.149999999999999" customHeight="1" x14ac:dyDescent="0.2">
      <c r="A53" s="21"/>
      <c r="B53" s="22"/>
      <c r="C53" s="23"/>
      <c r="D53" s="24"/>
      <c r="E53" s="24"/>
      <c r="F53" s="24"/>
      <c r="G53" s="35"/>
      <c r="H53" s="36"/>
      <c r="I53" s="37"/>
      <c r="J53" s="36"/>
      <c r="K53" s="36"/>
    </row>
    <row r="54" spans="1:11" ht="19.149999999999999" customHeight="1" x14ac:dyDescent="0.25">
      <c r="A54" s="39" t="s">
        <v>0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</row>
    <row r="55" spans="1:11" ht="13.9" customHeight="1" x14ac:dyDescent="0.25">
      <c r="A55" s="1"/>
      <c r="B55" s="5" t="s">
        <v>2</v>
      </c>
      <c r="C55" s="3"/>
      <c r="D55" s="2"/>
      <c r="E55" s="2"/>
      <c r="F55" s="2"/>
      <c r="G55" s="2"/>
      <c r="H55" s="2"/>
      <c r="I55" s="2"/>
      <c r="J55" s="2" t="s">
        <v>1</v>
      </c>
      <c r="K55" s="4"/>
    </row>
    <row r="56" spans="1:11" x14ac:dyDescent="0.25">
      <c r="A56" s="2"/>
      <c r="B56" s="5" t="s">
        <v>3</v>
      </c>
      <c r="C56" s="2"/>
      <c r="D56" s="2"/>
      <c r="E56" s="2"/>
      <c r="F56" s="2"/>
      <c r="G56" s="2"/>
      <c r="H56" s="2"/>
      <c r="I56" s="2"/>
      <c r="J56" s="2"/>
      <c r="K56" s="2"/>
    </row>
    <row r="57" spans="1:11" ht="9" customHeight="1" x14ac:dyDescent="0.25">
      <c r="A57" s="2"/>
      <c r="C57" s="2"/>
      <c r="D57" s="2"/>
      <c r="E57" s="2"/>
      <c r="F57" s="2"/>
      <c r="G57" s="2"/>
      <c r="H57" s="2"/>
      <c r="I57" s="2"/>
      <c r="J57" s="2"/>
      <c r="K57" s="2"/>
    </row>
    <row r="58" spans="1:11" x14ac:dyDescent="0.25">
      <c r="B58" s="6" t="s">
        <v>4</v>
      </c>
    </row>
    <row r="59" spans="1:11" x14ac:dyDescent="0.25">
      <c r="B59" s="6" t="s">
        <v>5</v>
      </c>
    </row>
    <row r="60" spans="1:11" x14ac:dyDescent="0.25">
      <c r="B60" s="6" t="s">
        <v>6</v>
      </c>
    </row>
    <row r="61" spans="1:11" s="7" customFormat="1" ht="7.9" customHeight="1" x14ac:dyDescent="0.2">
      <c r="A61" s="26"/>
      <c r="B61" s="27"/>
      <c r="C61" s="28"/>
      <c r="D61" s="29"/>
      <c r="E61" s="29"/>
      <c r="F61" s="29"/>
      <c r="G61" s="29"/>
      <c r="H61" s="30"/>
      <c r="I61" s="31"/>
      <c r="J61" s="30"/>
      <c r="K61" s="30"/>
    </row>
    <row r="62" spans="1:11" s="7" customFormat="1" ht="24" customHeight="1" x14ac:dyDescent="0.2">
      <c r="A62" s="8" t="s">
        <v>40</v>
      </c>
      <c r="B62" s="8"/>
    </row>
    <row r="63" spans="1:11" s="7" customFormat="1" ht="4.9000000000000004" customHeight="1" x14ac:dyDescent="0.2"/>
    <row r="64" spans="1:11" s="7" customFormat="1" ht="40.9" customHeight="1" x14ac:dyDescent="0.2">
      <c r="A64" s="9" t="s">
        <v>8</v>
      </c>
      <c r="B64" s="9" t="s">
        <v>9</v>
      </c>
      <c r="C64" s="9" t="s">
        <v>10</v>
      </c>
      <c r="D64" s="9" t="s">
        <v>11</v>
      </c>
      <c r="E64" s="9" t="s">
        <v>12</v>
      </c>
      <c r="F64" s="9" t="s">
        <v>13</v>
      </c>
      <c r="G64" s="9" t="s">
        <v>14</v>
      </c>
      <c r="H64" s="9" t="s">
        <v>15</v>
      </c>
      <c r="I64" s="10" t="s">
        <v>16</v>
      </c>
      <c r="J64" s="10" t="s">
        <v>17</v>
      </c>
      <c r="K64" s="10" t="s">
        <v>18</v>
      </c>
    </row>
    <row r="65" spans="1:11" s="7" customFormat="1" ht="19.149999999999999" customHeight="1" x14ac:dyDescent="0.2">
      <c r="A65" s="11">
        <v>1</v>
      </c>
      <c r="B65" s="12" t="s">
        <v>19</v>
      </c>
      <c r="C65" s="13" t="s">
        <v>20</v>
      </c>
      <c r="D65" s="14">
        <v>9563.8799999999992</v>
      </c>
      <c r="E65" s="14">
        <f>9563.88+1065.08</f>
        <v>10628.96</v>
      </c>
      <c r="F65" s="14">
        <f>D65+E65</f>
        <v>20192.839999999997</v>
      </c>
      <c r="G65" s="14"/>
      <c r="H65" s="14"/>
      <c r="I65" s="13" t="s">
        <v>21</v>
      </c>
      <c r="J65" s="14"/>
      <c r="K65" s="14"/>
    </row>
    <row r="66" spans="1:11" s="7" customFormat="1" ht="19.149999999999999" customHeight="1" x14ac:dyDescent="0.2">
      <c r="A66" s="11">
        <v>2</v>
      </c>
      <c r="B66" s="12" t="s">
        <v>19</v>
      </c>
      <c r="C66" s="13" t="s">
        <v>22</v>
      </c>
      <c r="D66" s="14">
        <v>1319</v>
      </c>
      <c r="E66" s="14">
        <f>1319+36.6</f>
        <v>1355.6</v>
      </c>
      <c r="F66" s="14">
        <f t="shared" ref="F66:F75" si="2">D66+E66</f>
        <v>2674.6</v>
      </c>
      <c r="G66" s="14"/>
      <c r="H66" s="14"/>
      <c r="I66" s="13" t="s">
        <v>21</v>
      </c>
      <c r="J66" s="14"/>
      <c r="K66" s="14"/>
    </row>
    <row r="67" spans="1:11" s="7" customFormat="1" ht="19.149999999999999" customHeight="1" x14ac:dyDescent="0.2">
      <c r="A67" s="11">
        <v>3</v>
      </c>
      <c r="B67" s="12" t="s">
        <v>23</v>
      </c>
      <c r="C67" s="13" t="s">
        <v>20</v>
      </c>
      <c r="D67" s="14">
        <v>2694.45</v>
      </c>
      <c r="E67" s="14">
        <f>2694.45+808.35</f>
        <v>3502.7999999999997</v>
      </c>
      <c r="F67" s="14">
        <f t="shared" si="2"/>
        <v>6197.25</v>
      </c>
      <c r="G67" s="14"/>
      <c r="H67" s="14"/>
      <c r="I67" s="13" t="s">
        <v>24</v>
      </c>
      <c r="J67" s="14"/>
      <c r="K67" s="14"/>
    </row>
    <row r="68" spans="1:11" s="7" customFormat="1" ht="19.149999999999999" customHeight="1" x14ac:dyDescent="0.2">
      <c r="A68" s="11">
        <v>4</v>
      </c>
      <c r="B68" s="12" t="s">
        <v>23</v>
      </c>
      <c r="C68" s="13" t="s">
        <v>22</v>
      </c>
      <c r="D68" s="14">
        <v>490.76</v>
      </c>
      <c r="E68" s="14">
        <v>638</v>
      </c>
      <c r="F68" s="14">
        <f t="shared" si="2"/>
        <v>1128.76</v>
      </c>
      <c r="G68" s="14"/>
      <c r="H68" s="14"/>
      <c r="I68" s="13" t="s">
        <v>24</v>
      </c>
      <c r="J68" s="14"/>
      <c r="K68" s="14"/>
    </row>
    <row r="69" spans="1:11" s="7" customFormat="1" ht="19.149999999999999" customHeight="1" x14ac:dyDescent="0.2">
      <c r="A69" s="11">
        <v>5</v>
      </c>
      <c r="B69" s="12" t="s">
        <v>26</v>
      </c>
      <c r="C69" s="15" t="s">
        <v>20</v>
      </c>
      <c r="D69" s="16">
        <v>135.37</v>
      </c>
      <c r="E69" s="16">
        <f>135.37+40.63</f>
        <v>176</v>
      </c>
      <c r="F69" s="14">
        <f t="shared" si="2"/>
        <v>311.37</v>
      </c>
      <c r="G69" s="17"/>
      <c r="H69" s="14"/>
      <c r="I69" s="15" t="s">
        <v>21</v>
      </c>
      <c r="J69" s="14"/>
      <c r="K69" s="14"/>
    </row>
    <row r="70" spans="1:11" s="7" customFormat="1" ht="19.149999999999999" customHeight="1" x14ac:dyDescent="0.2">
      <c r="A70" s="11">
        <v>6</v>
      </c>
      <c r="B70" s="12" t="s">
        <v>26</v>
      </c>
      <c r="C70" s="15" t="s">
        <v>22</v>
      </c>
      <c r="D70" s="16">
        <v>379.5</v>
      </c>
      <c r="E70" s="16">
        <f>379.5+40.5</f>
        <v>420</v>
      </c>
      <c r="F70" s="14">
        <f t="shared" si="2"/>
        <v>799.5</v>
      </c>
      <c r="G70" s="17"/>
      <c r="H70" s="14"/>
      <c r="I70" s="15" t="s">
        <v>21</v>
      </c>
      <c r="J70" s="14"/>
      <c r="K70" s="14"/>
    </row>
    <row r="71" spans="1:11" s="7" customFormat="1" ht="19.149999999999999" customHeight="1" x14ac:dyDescent="0.2">
      <c r="A71" s="11">
        <v>7</v>
      </c>
      <c r="B71" s="12" t="s">
        <v>25</v>
      </c>
      <c r="C71" s="15" t="s">
        <v>22</v>
      </c>
      <c r="D71" s="16">
        <v>135.5</v>
      </c>
      <c r="E71" s="16">
        <v>230</v>
      </c>
      <c r="F71" s="14">
        <f t="shared" si="2"/>
        <v>365.5</v>
      </c>
      <c r="G71" s="17"/>
      <c r="H71" s="14"/>
      <c r="I71" s="15" t="s">
        <v>24</v>
      </c>
      <c r="J71" s="14"/>
      <c r="K71" s="14"/>
    </row>
    <row r="72" spans="1:11" s="7" customFormat="1" ht="19.149999999999999" customHeight="1" x14ac:dyDescent="0.2">
      <c r="A72" s="11">
        <v>8</v>
      </c>
      <c r="B72" s="12" t="s">
        <v>27</v>
      </c>
      <c r="C72" s="15" t="s">
        <v>20</v>
      </c>
      <c r="D72" s="16">
        <v>123.06</v>
      </c>
      <c r="E72" s="16">
        <v>160</v>
      </c>
      <c r="F72" s="14">
        <f t="shared" si="2"/>
        <v>283.06</v>
      </c>
      <c r="G72" s="16"/>
      <c r="H72" s="14"/>
      <c r="I72" s="15" t="s">
        <v>21</v>
      </c>
      <c r="J72" s="14"/>
      <c r="K72" s="14"/>
    </row>
    <row r="73" spans="1:11" s="7" customFormat="1" ht="19.149999999999999" customHeight="1" x14ac:dyDescent="0.2">
      <c r="A73" s="11">
        <v>9</v>
      </c>
      <c r="B73" s="12" t="s">
        <v>28</v>
      </c>
      <c r="C73" s="13" t="s">
        <v>29</v>
      </c>
      <c r="D73" s="14">
        <v>24600.12</v>
      </c>
      <c r="E73" s="14">
        <v>24600.12</v>
      </c>
      <c r="F73" s="14">
        <f t="shared" si="2"/>
        <v>49200.24</v>
      </c>
      <c r="G73" s="14"/>
      <c r="H73" s="14"/>
      <c r="I73" s="13" t="s">
        <v>21</v>
      </c>
      <c r="J73" s="14"/>
      <c r="K73" s="14"/>
    </row>
    <row r="74" spans="1:11" s="7" customFormat="1" ht="24.6" customHeight="1" x14ac:dyDescent="0.2">
      <c r="A74" s="11">
        <v>10</v>
      </c>
      <c r="B74" s="18" t="s">
        <v>30</v>
      </c>
      <c r="C74" s="15" t="s">
        <v>22</v>
      </c>
      <c r="D74" s="16">
        <v>167</v>
      </c>
      <c r="E74" s="16">
        <v>300</v>
      </c>
      <c r="F74" s="14">
        <f t="shared" si="2"/>
        <v>467</v>
      </c>
      <c r="G74" s="16"/>
      <c r="H74" s="14"/>
      <c r="I74" s="15" t="s">
        <v>21</v>
      </c>
      <c r="J74" s="14"/>
      <c r="K74" s="14"/>
    </row>
    <row r="75" spans="1:11" s="7" customFormat="1" ht="19.149999999999999" customHeight="1" x14ac:dyDescent="0.2">
      <c r="A75" s="11">
        <v>11</v>
      </c>
      <c r="B75" s="12" t="s">
        <v>31</v>
      </c>
      <c r="C75" s="13" t="s">
        <v>20</v>
      </c>
      <c r="D75" s="14">
        <v>1929.7</v>
      </c>
      <c r="E75" s="14">
        <v>1929.7</v>
      </c>
      <c r="F75" s="14">
        <f t="shared" si="2"/>
        <v>3859.4</v>
      </c>
      <c r="G75" s="14"/>
      <c r="H75" s="14"/>
      <c r="I75" s="13" t="s">
        <v>21</v>
      </c>
      <c r="J75" s="14"/>
      <c r="K75" s="14"/>
    </row>
    <row r="76" spans="1:11" s="7" customFormat="1" ht="15.6" customHeight="1" x14ac:dyDescent="0.2">
      <c r="A76" s="38" t="s">
        <v>32</v>
      </c>
      <c r="B76" s="38"/>
      <c r="C76" s="38"/>
      <c r="D76" s="38"/>
      <c r="E76" s="38"/>
      <c r="F76" s="38"/>
      <c r="G76" s="38"/>
      <c r="H76" s="19"/>
      <c r="I76" s="20" t="s">
        <v>33</v>
      </c>
      <c r="J76" s="19"/>
      <c r="K76" s="19"/>
    </row>
    <row r="77" spans="1:11" s="7" customFormat="1" ht="16.899999999999999" customHeight="1" x14ac:dyDescent="0.2">
      <c r="A77" s="38" t="s">
        <v>34</v>
      </c>
      <c r="B77" s="38"/>
      <c r="C77" s="38"/>
      <c r="D77" s="38"/>
      <c r="E77" s="38"/>
      <c r="F77" s="38"/>
      <c r="G77" s="38"/>
      <c r="H77" s="19"/>
      <c r="I77" s="20" t="s">
        <v>33</v>
      </c>
      <c r="J77" s="19"/>
      <c r="K77" s="19"/>
    </row>
    <row r="78" spans="1:11" ht="17.45" customHeight="1" x14ac:dyDescent="0.25">
      <c r="A78" s="21"/>
      <c r="B78" s="22"/>
      <c r="C78" s="23"/>
      <c r="D78" s="24"/>
      <c r="E78" s="24"/>
      <c r="F78" s="24"/>
      <c r="G78" s="25" t="s">
        <v>35</v>
      </c>
      <c r="H78" s="19"/>
      <c r="I78" s="20" t="s">
        <v>33</v>
      </c>
      <c r="J78" s="19"/>
      <c r="K78" s="19"/>
    </row>
    <row r="79" spans="1:11" ht="17.45" customHeight="1" x14ac:dyDescent="0.25">
      <c r="A79" s="21"/>
      <c r="B79" s="22"/>
      <c r="C79" s="23"/>
      <c r="D79" s="24"/>
      <c r="E79" s="24"/>
      <c r="F79" s="24"/>
      <c r="G79" s="32"/>
      <c r="H79" s="33"/>
      <c r="I79" s="34"/>
      <c r="J79" s="33"/>
      <c r="K79" s="33"/>
    </row>
    <row r="80" spans="1:11" ht="17.45" customHeight="1" x14ac:dyDescent="0.25">
      <c r="A80" s="21"/>
      <c r="B80" s="22"/>
      <c r="C80" s="23"/>
      <c r="D80" s="24"/>
      <c r="E80" s="24"/>
      <c r="F80" s="24"/>
      <c r="G80" s="32"/>
      <c r="H80" s="33"/>
      <c r="I80" s="34"/>
      <c r="J80" s="33"/>
      <c r="K80" s="33"/>
    </row>
    <row r="81" spans="1:11" ht="19.149999999999999" customHeight="1" x14ac:dyDescent="0.25">
      <c r="A81" s="39" t="s">
        <v>0</v>
      </c>
      <c r="B81" s="39"/>
      <c r="C81" s="39"/>
      <c r="D81" s="39"/>
      <c r="E81" s="39"/>
      <c r="F81" s="39"/>
      <c r="G81" s="39"/>
      <c r="H81" s="39"/>
      <c r="I81" s="39"/>
      <c r="J81" s="39"/>
      <c r="K81" s="39"/>
    </row>
    <row r="82" spans="1:11" ht="13.9" customHeight="1" x14ac:dyDescent="0.25">
      <c r="A82" s="1"/>
      <c r="B82" s="5" t="s">
        <v>2</v>
      </c>
      <c r="C82" s="3"/>
      <c r="D82" s="2"/>
      <c r="E82" s="2"/>
      <c r="F82" s="2"/>
      <c r="G82" s="2"/>
      <c r="H82" s="2"/>
      <c r="I82" s="2"/>
      <c r="J82" s="2" t="s">
        <v>1</v>
      </c>
      <c r="K82" s="4"/>
    </row>
    <row r="83" spans="1:11" x14ac:dyDescent="0.25">
      <c r="A83" s="2"/>
      <c r="B83" s="5" t="s">
        <v>3</v>
      </c>
      <c r="C83" s="2"/>
      <c r="D83" s="2"/>
      <c r="E83" s="2"/>
      <c r="F83" s="2"/>
      <c r="G83" s="2"/>
      <c r="H83" s="2"/>
      <c r="I83" s="2"/>
      <c r="J83" s="2"/>
      <c r="K83" s="2"/>
    </row>
    <row r="84" spans="1:11" ht="9" customHeight="1" x14ac:dyDescent="0.25">
      <c r="A84" s="2"/>
      <c r="C84" s="2"/>
      <c r="D84" s="2"/>
      <c r="E84" s="2"/>
      <c r="F84" s="2"/>
      <c r="G84" s="2"/>
      <c r="H84" s="2"/>
      <c r="I84" s="2"/>
      <c r="J84" s="2"/>
      <c r="K84" s="2"/>
    </row>
    <row r="85" spans="1:11" x14ac:dyDescent="0.25">
      <c r="B85" s="6" t="s">
        <v>4</v>
      </c>
    </row>
    <row r="86" spans="1:11" x14ac:dyDescent="0.25">
      <c r="B86" s="6" t="s">
        <v>5</v>
      </c>
    </row>
    <row r="87" spans="1:11" x14ac:dyDescent="0.25">
      <c r="B87" s="6" t="s">
        <v>6</v>
      </c>
    </row>
    <row r="88" spans="1:11" s="7" customFormat="1" ht="11.45" customHeight="1" x14ac:dyDescent="0.2">
      <c r="A88" s="26"/>
      <c r="B88" s="27"/>
      <c r="C88" s="28"/>
      <c r="D88" s="29"/>
      <c r="E88" s="29"/>
      <c r="F88" s="29"/>
      <c r="G88" s="29"/>
      <c r="H88" s="30"/>
      <c r="I88" s="31"/>
      <c r="J88" s="30"/>
      <c r="K88" s="30"/>
    </row>
    <row r="89" spans="1:11" s="7" customFormat="1" ht="24" customHeight="1" x14ac:dyDescent="0.2">
      <c r="A89" s="8" t="s">
        <v>41</v>
      </c>
      <c r="B89" s="8"/>
    </row>
    <row r="90" spans="1:11" s="7" customFormat="1" ht="4.9000000000000004" customHeight="1" x14ac:dyDescent="0.2"/>
    <row r="91" spans="1:11" s="7" customFormat="1" ht="40.9" customHeight="1" x14ac:dyDescent="0.2">
      <c r="A91" s="9" t="s">
        <v>8</v>
      </c>
      <c r="B91" s="9" t="s">
        <v>9</v>
      </c>
      <c r="C91" s="9" t="s">
        <v>10</v>
      </c>
      <c r="D91" s="9" t="s">
        <v>11</v>
      </c>
      <c r="E91" s="9" t="s">
        <v>12</v>
      </c>
      <c r="F91" s="9" t="s">
        <v>13</v>
      </c>
      <c r="G91" s="9" t="s">
        <v>14</v>
      </c>
      <c r="H91" s="9" t="s">
        <v>15</v>
      </c>
      <c r="I91" s="10" t="s">
        <v>16</v>
      </c>
      <c r="J91" s="10" t="s">
        <v>17</v>
      </c>
      <c r="K91" s="10" t="s">
        <v>18</v>
      </c>
    </row>
    <row r="92" spans="1:11" s="7" customFormat="1" ht="19.149999999999999" customHeight="1" x14ac:dyDescent="0.2">
      <c r="A92" s="11">
        <v>9</v>
      </c>
      <c r="B92" s="12" t="s">
        <v>37</v>
      </c>
      <c r="C92" s="15" t="s">
        <v>38</v>
      </c>
      <c r="D92" s="16">
        <v>7</v>
      </c>
      <c r="E92" s="16">
        <v>7</v>
      </c>
      <c r="F92" s="14">
        <f>D92+E92</f>
        <v>14</v>
      </c>
      <c r="G92" s="16"/>
      <c r="H92" s="14"/>
      <c r="I92" s="15" t="s">
        <v>21</v>
      </c>
      <c r="J92" s="14"/>
      <c r="K92" s="14"/>
    </row>
    <row r="93" spans="1:11" s="7" customFormat="1" ht="19.149999999999999" customHeight="1" x14ac:dyDescent="0.2">
      <c r="A93" s="11">
        <v>10</v>
      </c>
      <c r="B93" s="12" t="s">
        <v>39</v>
      </c>
      <c r="C93" s="15" t="s">
        <v>38</v>
      </c>
      <c r="D93" s="16">
        <v>7</v>
      </c>
      <c r="E93" s="16">
        <v>7</v>
      </c>
      <c r="F93" s="14">
        <f>D93+E93</f>
        <v>14</v>
      </c>
      <c r="G93" s="16"/>
      <c r="H93" s="14"/>
      <c r="I93" s="15" t="s">
        <v>21</v>
      </c>
      <c r="J93" s="14"/>
      <c r="K93" s="14"/>
    </row>
    <row r="94" spans="1:11" s="7" customFormat="1" ht="15.6" customHeight="1" x14ac:dyDescent="0.2">
      <c r="A94" s="38" t="s">
        <v>32</v>
      </c>
      <c r="B94" s="38"/>
      <c r="C94" s="38"/>
      <c r="D94" s="38"/>
      <c r="E94" s="38"/>
      <c r="F94" s="38"/>
      <c r="G94" s="38"/>
      <c r="H94" s="19"/>
      <c r="I94" s="20" t="s">
        <v>33</v>
      </c>
      <c r="J94" s="19"/>
      <c r="K94" s="19"/>
    </row>
    <row r="95" spans="1:11" s="7" customFormat="1" ht="16.899999999999999" customHeight="1" x14ac:dyDescent="0.2">
      <c r="A95" s="38" t="s">
        <v>34</v>
      </c>
      <c r="B95" s="38"/>
      <c r="C95" s="38"/>
      <c r="D95" s="38"/>
      <c r="E95" s="38"/>
      <c r="F95" s="38"/>
      <c r="G95" s="38"/>
      <c r="H95" s="19"/>
      <c r="I95" s="20" t="s">
        <v>33</v>
      </c>
      <c r="J95" s="19"/>
      <c r="K95" s="19"/>
    </row>
    <row r="96" spans="1:11" ht="17.45" customHeight="1" x14ac:dyDescent="0.25">
      <c r="A96" s="21"/>
      <c r="B96" s="22"/>
      <c r="C96" s="23"/>
      <c r="D96" s="24"/>
      <c r="E96" s="24"/>
      <c r="F96" s="24"/>
      <c r="G96" s="25" t="s">
        <v>35</v>
      </c>
      <c r="H96" s="19"/>
      <c r="I96" s="20" t="s">
        <v>33</v>
      </c>
      <c r="J96" s="19"/>
      <c r="K96" s="19"/>
    </row>
    <row r="102" spans="3:3" x14ac:dyDescent="0.25">
      <c r="C102" s="40" t="s">
        <v>42</v>
      </c>
    </row>
  </sheetData>
  <mergeCells count="12">
    <mergeCell ref="A81:K81"/>
    <mergeCell ref="A94:G94"/>
    <mergeCell ref="A95:G95"/>
    <mergeCell ref="A54:K54"/>
    <mergeCell ref="A76:G76"/>
    <mergeCell ref="A77:G77"/>
    <mergeCell ref="A51:G51"/>
    <mergeCell ref="A1:K1"/>
    <mergeCell ref="A23:G23"/>
    <mergeCell ref="A24:G24"/>
    <mergeCell ref="A27:K27"/>
    <mergeCell ref="A50:G50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Skorupka</dc:creator>
  <cp:lastModifiedBy>Agnieszka Bochna</cp:lastModifiedBy>
  <cp:lastPrinted>2019-10-18T09:39:27Z</cp:lastPrinted>
  <dcterms:created xsi:type="dcterms:W3CDTF">2019-09-25T12:51:27Z</dcterms:created>
  <dcterms:modified xsi:type="dcterms:W3CDTF">2019-10-18T09:39:30Z</dcterms:modified>
</cp:coreProperties>
</file>